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/>
  <xr:revisionPtr revIDLastSave="0" documentId="13_ncr:1_{88CE28D1-902C-4CFE-84EA-4833E8F972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ВОД" sheetId="1" r:id="rId1"/>
    <sheet name="Лист1" sheetId="2" r:id="rId2"/>
    <sheet name="Лист2" sheetId="3" r:id="rId3"/>
    <sheet name="Лист3" sheetId="4" r:id="rId4"/>
  </sheets>
  <definedNames>
    <definedName name="_xlnm._FilterDatabase" localSheetId="1" hidden="1">Лист1!$B$404:$C$423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0" i="1" l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L170" i="1"/>
  <c r="M162" i="1"/>
  <c r="N162" i="1"/>
  <c r="O162" i="1"/>
  <c r="P162" i="1"/>
  <c r="Q162" i="1"/>
  <c r="R162" i="1"/>
  <c r="S162" i="1"/>
  <c r="T162" i="1"/>
  <c r="AD162" i="1" s="1"/>
  <c r="U162" i="1"/>
  <c r="V162" i="1"/>
  <c r="W162" i="1"/>
  <c r="X162" i="1"/>
  <c r="Y162" i="1"/>
  <c r="Z162" i="1"/>
  <c r="AA162" i="1"/>
  <c r="L162" i="1"/>
  <c r="M153" i="1"/>
  <c r="N153" i="1"/>
  <c r="O153" i="1"/>
  <c r="P153" i="1"/>
  <c r="AB153" i="1" s="1"/>
  <c r="Q153" i="1"/>
  <c r="R153" i="1"/>
  <c r="S153" i="1"/>
  <c r="T153" i="1"/>
  <c r="AD153" i="1" s="1"/>
  <c r="U153" i="1"/>
  <c r="V153" i="1"/>
  <c r="W153" i="1"/>
  <c r="X153" i="1"/>
  <c r="AF153" i="1" s="1"/>
  <c r="Y153" i="1"/>
  <c r="Z153" i="1"/>
  <c r="AA153" i="1"/>
  <c r="L153" i="1"/>
  <c r="M145" i="1"/>
  <c r="N145" i="1"/>
  <c r="O145" i="1"/>
  <c r="P145" i="1"/>
  <c r="AB145" i="1" s="1"/>
  <c r="Q145" i="1"/>
  <c r="R145" i="1"/>
  <c r="S145" i="1"/>
  <c r="T145" i="1"/>
  <c r="AD145" i="1" s="1"/>
  <c r="U145" i="1"/>
  <c r="V145" i="1"/>
  <c r="W145" i="1"/>
  <c r="X145" i="1"/>
  <c r="Y145" i="1"/>
  <c r="Z145" i="1"/>
  <c r="AA145" i="1"/>
  <c r="L145" i="1"/>
  <c r="M136" i="1"/>
  <c r="N136" i="1"/>
  <c r="O136" i="1"/>
  <c r="P136" i="1"/>
  <c r="AB136" i="1" s="1"/>
  <c r="Q136" i="1"/>
  <c r="R136" i="1"/>
  <c r="S136" i="1"/>
  <c r="T136" i="1"/>
  <c r="AD136" i="1" s="1"/>
  <c r="U136" i="1"/>
  <c r="V136" i="1"/>
  <c r="W136" i="1"/>
  <c r="X136" i="1"/>
  <c r="AF136" i="1" s="1"/>
  <c r="Y136" i="1"/>
  <c r="Z136" i="1"/>
  <c r="AA136" i="1"/>
  <c r="L136" i="1"/>
  <c r="M128" i="1"/>
  <c r="N128" i="1"/>
  <c r="O128" i="1"/>
  <c r="P128" i="1"/>
  <c r="Q128" i="1"/>
  <c r="R128" i="1"/>
  <c r="S128" i="1"/>
  <c r="T128" i="1"/>
  <c r="AD128" i="1" s="1"/>
  <c r="U128" i="1"/>
  <c r="V128" i="1"/>
  <c r="W128" i="1"/>
  <c r="X128" i="1"/>
  <c r="AF128" i="1" s="1"/>
  <c r="Y128" i="1"/>
  <c r="Z128" i="1"/>
  <c r="AA128" i="1"/>
  <c r="L128" i="1"/>
  <c r="M120" i="1"/>
  <c r="N120" i="1"/>
  <c r="O120" i="1"/>
  <c r="P120" i="1"/>
  <c r="AB120" i="1" s="1"/>
  <c r="Q120" i="1"/>
  <c r="R120" i="1"/>
  <c r="S120" i="1"/>
  <c r="T120" i="1"/>
  <c r="AD120" i="1" s="1"/>
  <c r="U120" i="1"/>
  <c r="V120" i="1"/>
  <c r="W120" i="1"/>
  <c r="X120" i="1"/>
  <c r="AF120" i="1" s="1"/>
  <c r="Y120" i="1"/>
  <c r="Z120" i="1"/>
  <c r="AA120" i="1"/>
  <c r="L120" i="1"/>
  <c r="M112" i="1"/>
  <c r="N112" i="1"/>
  <c r="O112" i="1"/>
  <c r="P112" i="1"/>
  <c r="AB112" i="1" s="1"/>
  <c r="Q112" i="1"/>
  <c r="R112" i="1"/>
  <c r="S112" i="1"/>
  <c r="T112" i="1"/>
  <c r="U112" i="1"/>
  <c r="V112" i="1"/>
  <c r="W112" i="1"/>
  <c r="X112" i="1"/>
  <c r="AF112" i="1" s="1"/>
  <c r="Y112" i="1"/>
  <c r="Z112" i="1"/>
  <c r="AA112" i="1"/>
  <c r="L112" i="1"/>
  <c r="M102" i="1"/>
  <c r="N102" i="1"/>
  <c r="O102" i="1"/>
  <c r="P102" i="1"/>
  <c r="AB102" i="1" s="1"/>
  <c r="Q102" i="1"/>
  <c r="R102" i="1"/>
  <c r="S102" i="1"/>
  <c r="T102" i="1"/>
  <c r="AD102" i="1" s="1"/>
  <c r="U102" i="1"/>
  <c r="V102" i="1"/>
  <c r="W102" i="1"/>
  <c r="X102" i="1"/>
  <c r="AF102" i="1" s="1"/>
  <c r="Y102" i="1"/>
  <c r="Z102" i="1"/>
  <c r="AA102" i="1"/>
  <c r="L102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L95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L87" i="1"/>
  <c r="M78" i="1"/>
  <c r="N78" i="1"/>
  <c r="O78" i="1"/>
  <c r="P78" i="1"/>
  <c r="Q78" i="1"/>
  <c r="R78" i="1"/>
  <c r="S78" i="1"/>
  <c r="T78" i="1"/>
  <c r="U78" i="1"/>
  <c r="V78" i="1"/>
  <c r="W78" i="1"/>
  <c r="X78" i="1"/>
  <c r="AF78" i="1" s="1"/>
  <c r="Y78" i="1"/>
  <c r="Z78" i="1"/>
  <c r="AA78" i="1"/>
  <c r="L78" i="1"/>
  <c r="M69" i="1"/>
  <c r="N69" i="1"/>
  <c r="O69" i="1"/>
  <c r="P69" i="1"/>
  <c r="Q69" i="1"/>
  <c r="R69" i="1"/>
  <c r="S69" i="1"/>
  <c r="T69" i="1"/>
  <c r="AD69" i="1" s="1"/>
  <c r="U69" i="1"/>
  <c r="V69" i="1"/>
  <c r="W69" i="1"/>
  <c r="X69" i="1"/>
  <c r="AF69" i="1" s="1"/>
  <c r="Y69" i="1"/>
  <c r="Z69" i="1"/>
  <c r="AA69" i="1"/>
  <c r="L69" i="1"/>
  <c r="M61" i="1"/>
  <c r="N61" i="1"/>
  <c r="O61" i="1"/>
  <c r="P61" i="1"/>
  <c r="Q61" i="1"/>
  <c r="R61" i="1"/>
  <c r="S61" i="1"/>
  <c r="T61" i="1"/>
  <c r="AD61" i="1" s="1"/>
  <c r="U61" i="1"/>
  <c r="V61" i="1"/>
  <c r="W61" i="1"/>
  <c r="X61" i="1"/>
  <c r="Y61" i="1"/>
  <c r="Z61" i="1"/>
  <c r="AA61" i="1"/>
  <c r="L61" i="1"/>
  <c r="M53" i="1"/>
  <c r="N53" i="1"/>
  <c r="O53" i="1"/>
  <c r="P53" i="1"/>
  <c r="AB53" i="1" s="1"/>
  <c r="Q53" i="1"/>
  <c r="R53" i="1"/>
  <c r="S53" i="1"/>
  <c r="T53" i="1"/>
  <c r="AD53" i="1" s="1"/>
  <c r="U53" i="1"/>
  <c r="V53" i="1"/>
  <c r="W53" i="1"/>
  <c r="X53" i="1"/>
  <c r="AF53" i="1" s="1"/>
  <c r="Y53" i="1"/>
  <c r="Z53" i="1"/>
  <c r="AA53" i="1"/>
  <c r="L53" i="1"/>
  <c r="M45" i="1"/>
  <c r="N45" i="1"/>
  <c r="O45" i="1"/>
  <c r="P45" i="1"/>
  <c r="AB45" i="1" s="1"/>
  <c r="Q45" i="1"/>
  <c r="R45" i="1"/>
  <c r="S45" i="1"/>
  <c r="T45" i="1"/>
  <c r="AD45" i="1" s="1"/>
  <c r="U45" i="1"/>
  <c r="V45" i="1"/>
  <c r="W45" i="1"/>
  <c r="X45" i="1"/>
  <c r="AF45" i="1" s="1"/>
  <c r="Y45" i="1"/>
  <c r="Z45" i="1"/>
  <c r="AA45" i="1"/>
  <c r="L4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L35" i="1"/>
  <c r="M25" i="1"/>
  <c r="N25" i="1"/>
  <c r="O25" i="1"/>
  <c r="P25" i="1"/>
  <c r="Q25" i="1"/>
  <c r="R25" i="1"/>
  <c r="S25" i="1"/>
  <c r="T25" i="1"/>
  <c r="AD25" i="1" s="1"/>
  <c r="U25" i="1"/>
  <c r="V25" i="1"/>
  <c r="W25" i="1"/>
  <c r="X25" i="1"/>
  <c r="AF25" i="1" s="1"/>
  <c r="Y25" i="1"/>
  <c r="Z25" i="1"/>
  <c r="AA25" i="1"/>
  <c r="L25" i="1"/>
  <c r="L6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M15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M6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M183" i="1"/>
  <c r="M182" i="1"/>
  <c r="M181" i="1"/>
  <c r="M180" i="1"/>
  <c r="Y184" i="1"/>
  <c r="Y185" i="1"/>
  <c r="Y186" i="1"/>
  <c r="Z184" i="1"/>
  <c r="Z185" i="1"/>
  <c r="Z186" i="1"/>
  <c r="AA184" i="1"/>
  <c r="AA185" i="1"/>
  <c r="AA186" i="1"/>
  <c r="N184" i="1"/>
  <c r="O184" i="1"/>
  <c r="P184" i="1"/>
  <c r="Q184" i="1"/>
  <c r="R184" i="1"/>
  <c r="S184" i="1"/>
  <c r="T184" i="1"/>
  <c r="U184" i="1"/>
  <c r="V184" i="1"/>
  <c r="W184" i="1"/>
  <c r="X184" i="1"/>
  <c r="M184" i="1"/>
  <c r="M179" i="1"/>
  <c r="AJ170" i="1"/>
  <c r="AF174" i="1"/>
  <c r="AG174" i="1" s="1"/>
  <c r="AF175" i="1"/>
  <c r="AG175" i="1" s="1"/>
  <c r="AF176" i="1"/>
  <c r="AG176" i="1" s="1"/>
  <c r="AF177" i="1"/>
  <c r="AG177" i="1" s="1"/>
  <c r="AF173" i="1"/>
  <c r="AG173" i="1" s="1"/>
  <c r="AD174" i="1"/>
  <c r="AE174" i="1" s="1"/>
  <c r="AD175" i="1"/>
  <c r="AE175" i="1" s="1"/>
  <c r="AD176" i="1"/>
  <c r="AD177" i="1"/>
  <c r="AE177" i="1" s="1"/>
  <c r="AD173" i="1"/>
  <c r="AE173" i="1" s="1"/>
  <c r="AB174" i="1"/>
  <c r="AB175" i="1"/>
  <c r="AC175" i="1" s="1"/>
  <c r="AB176" i="1"/>
  <c r="AC176" i="1" s="1"/>
  <c r="AB177" i="1"/>
  <c r="AB173" i="1"/>
  <c r="AJ162" i="1"/>
  <c r="AF166" i="1"/>
  <c r="AG166" i="1" s="1"/>
  <c r="AF167" i="1"/>
  <c r="AG167" i="1" s="1"/>
  <c r="AF168" i="1"/>
  <c r="AG168" i="1" s="1"/>
  <c r="AF169" i="1"/>
  <c r="AG169" i="1" s="1"/>
  <c r="AF165" i="1"/>
  <c r="AG165" i="1" s="1"/>
  <c r="AD166" i="1"/>
  <c r="AE166" i="1" s="1"/>
  <c r="AD167" i="1"/>
  <c r="AE167" i="1" s="1"/>
  <c r="AD168" i="1"/>
  <c r="AE168" i="1" s="1"/>
  <c r="AD169" i="1"/>
  <c r="AE169" i="1" s="1"/>
  <c r="AD165" i="1"/>
  <c r="AB166" i="1"/>
  <c r="AC166" i="1" s="1"/>
  <c r="AB167" i="1"/>
  <c r="AB168" i="1"/>
  <c r="AB169" i="1"/>
  <c r="AC169" i="1" s="1"/>
  <c r="AB165" i="1"/>
  <c r="AC165" i="1" s="1"/>
  <c r="AJ153" i="1"/>
  <c r="AF156" i="1"/>
  <c r="AG156" i="1" s="1"/>
  <c r="AF157" i="1"/>
  <c r="AG157" i="1" s="1"/>
  <c r="AF158" i="1"/>
  <c r="AG158" i="1" s="1"/>
  <c r="AF159" i="1"/>
  <c r="AG159" i="1" s="1"/>
  <c r="AF160" i="1"/>
  <c r="AG160" i="1" s="1"/>
  <c r="AF161" i="1"/>
  <c r="AG161" i="1" s="1"/>
  <c r="AF155" i="1"/>
  <c r="AG155" i="1" s="1"/>
  <c r="AD156" i="1"/>
  <c r="AD157" i="1"/>
  <c r="AE157" i="1" s="1"/>
  <c r="AD158" i="1"/>
  <c r="AE158" i="1" s="1"/>
  <c r="AD159" i="1"/>
  <c r="AE159" i="1" s="1"/>
  <c r="AD160" i="1"/>
  <c r="AD161" i="1"/>
  <c r="AE161" i="1" s="1"/>
  <c r="AD155" i="1"/>
  <c r="AE155" i="1" s="1"/>
  <c r="AB156" i="1"/>
  <c r="AC156" i="1" s="1"/>
  <c r="AB157" i="1"/>
  <c r="AC157" i="1" s="1"/>
  <c r="AB158" i="1"/>
  <c r="AB159" i="1"/>
  <c r="AB160" i="1"/>
  <c r="AC160" i="1" s="1"/>
  <c r="AB161" i="1"/>
  <c r="AC161" i="1" s="1"/>
  <c r="AB155" i="1"/>
  <c r="AJ145" i="1"/>
  <c r="AF148" i="1"/>
  <c r="AG148" i="1" s="1"/>
  <c r="AF149" i="1"/>
  <c r="AG149" i="1" s="1"/>
  <c r="AF150" i="1"/>
  <c r="AG150" i="1" s="1"/>
  <c r="AF151" i="1"/>
  <c r="AG151" i="1" s="1"/>
  <c r="AF152" i="1"/>
  <c r="AG152" i="1" s="1"/>
  <c r="AF147" i="1"/>
  <c r="AG147" i="1" s="1"/>
  <c r="AD148" i="1"/>
  <c r="AE148" i="1" s="1"/>
  <c r="AD149" i="1"/>
  <c r="AE149" i="1" s="1"/>
  <c r="AD150" i="1"/>
  <c r="AE150" i="1" s="1"/>
  <c r="AD151" i="1"/>
  <c r="AE151" i="1" s="1"/>
  <c r="AD152" i="1"/>
  <c r="AE152" i="1" s="1"/>
  <c r="AD147" i="1"/>
  <c r="AE147" i="1" s="1"/>
  <c r="AB148" i="1"/>
  <c r="AC148" i="1" s="1"/>
  <c r="AB149" i="1"/>
  <c r="AC149" i="1" s="1"/>
  <c r="AB150" i="1"/>
  <c r="AB151" i="1"/>
  <c r="AC151" i="1" s="1"/>
  <c r="AB152" i="1"/>
  <c r="AC152" i="1" s="1"/>
  <c r="AB147" i="1"/>
  <c r="AJ136" i="1"/>
  <c r="AF139" i="1"/>
  <c r="AG139" i="1" s="1"/>
  <c r="AF140" i="1"/>
  <c r="AG140" i="1" s="1"/>
  <c r="AF141" i="1"/>
  <c r="AG141" i="1" s="1"/>
  <c r="AF142" i="1"/>
  <c r="AG142" i="1" s="1"/>
  <c r="AF143" i="1"/>
  <c r="AG143" i="1" s="1"/>
  <c r="AF144" i="1"/>
  <c r="AG144" i="1" s="1"/>
  <c r="AF138" i="1"/>
  <c r="AG138" i="1" s="1"/>
  <c r="AD139" i="1"/>
  <c r="AD140" i="1"/>
  <c r="AD141" i="1"/>
  <c r="AD142" i="1"/>
  <c r="AD143" i="1"/>
  <c r="AD144" i="1"/>
  <c r="AD138" i="1"/>
  <c r="AE138" i="1" s="1"/>
  <c r="AB139" i="1"/>
  <c r="AC139" i="1" s="1"/>
  <c r="AB140" i="1"/>
  <c r="AB141" i="1"/>
  <c r="AC141" i="1" s="1"/>
  <c r="AB142" i="1"/>
  <c r="AB143" i="1"/>
  <c r="AC143" i="1" s="1"/>
  <c r="AB144" i="1"/>
  <c r="AC144" i="1" s="1"/>
  <c r="AB138" i="1"/>
  <c r="AC138" i="1" s="1"/>
  <c r="AJ128" i="1"/>
  <c r="AF132" i="1"/>
  <c r="AG132" i="1" s="1"/>
  <c r="AF133" i="1"/>
  <c r="AG133" i="1" s="1"/>
  <c r="AF134" i="1"/>
  <c r="AG134" i="1" s="1"/>
  <c r="AF135" i="1"/>
  <c r="AG135" i="1" s="1"/>
  <c r="AF131" i="1"/>
  <c r="AG131" i="1" s="1"/>
  <c r="AD132" i="1"/>
  <c r="AD133" i="1"/>
  <c r="AE133" i="1" s="1"/>
  <c r="AD134" i="1"/>
  <c r="AE134" i="1" s="1"/>
  <c r="AD135" i="1"/>
  <c r="AE135" i="1" s="1"/>
  <c r="AD131" i="1"/>
  <c r="AE131" i="1" s="1"/>
  <c r="AB132" i="1"/>
  <c r="AC132" i="1" s="1"/>
  <c r="AB133" i="1"/>
  <c r="AC133" i="1" s="1"/>
  <c r="AB134" i="1"/>
  <c r="AB135" i="1"/>
  <c r="AB131" i="1"/>
  <c r="AC131" i="1" s="1"/>
  <c r="AJ120" i="1"/>
  <c r="AF123" i="1"/>
  <c r="AG123" i="1" s="1"/>
  <c r="AF124" i="1"/>
  <c r="AG124" i="1" s="1"/>
  <c r="AF125" i="1"/>
  <c r="AG125" i="1" s="1"/>
  <c r="AF126" i="1"/>
  <c r="AG126" i="1" s="1"/>
  <c r="AF127" i="1"/>
  <c r="AG127" i="1" s="1"/>
  <c r="AF122" i="1"/>
  <c r="AG122" i="1" s="1"/>
  <c r="AD123" i="1"/>
  <c r="AE123" i="1" s="1"/>
  <c r="AD124" i="1"/>
  <c r="AE124" i="1" s="1"/>
  <c r="AD125" i="1"/>
  <c r="AE125" i="1" s="1"/>
  <c r="AD126" i="1"/>
  <c r="AE126" i="1" s="1"/>
  <c r="AD127" i="1"/>
  <c r="AE127" i="1" s="1"/>
  <c r="AD122" i="1"/>
  <c r="AE122" i="1" s="1"/>
  <c r="AB123" i="1"/>
  <c r="AC123" i="1" s="1"/>
  <c r="AB124" i="1"/>
  <c r="AC124" i="1" s="1"/>
  <c r="AB125" i="1"/>
  <c r="AB126" i="1"/>
  <c r="AB127" i="1"/>
  <c r="AC127" i="1" s="1"/>
  <c r="AB122" i="1"/>
  <c r="AF76" i="1"/>
  <c r="AG76" i="1" s="1"/>
  <c r="AD76" i="1"/>
  <c r="AE76" i="1" s="1"/>
  <c r="AB76" i="1"/>
  <c r="AC76" i="1" s="1"/>
  <c r="AF68" i="1"/>
  <c r="AG68" i="1" s="1"/>
  <c r="AD68" i="1"/>
  <c r="AE68" i="1" s="1"/>
  <c r="AB68" i="1"/>
  <c r="AB118" i="1"/>
  <c r="AJ112" i="1"/>
  <c r="AF115" i="1"/>
  <c r="AG115" i="1" s="1"/>
  <c r="AF116" i="1"/>
  <c r="AG116" i="1" s="1"/>
  <c r="AF117" i="1"/>
  <c r="AG117" i="1" s="1"/>
  <c r="AF118" i="1"/>
  <c r="AG118" i="1" s="1"/>
  <c r="AF119" i="1"/>
  <c r="AG119" i="1" s="1"/>
  <c r="AF114" i="1"/>
  <c r="AG114" i="1" s="1"/>
  <c r="AD115" i="1"/>
  <c r="AE115" i="1" s="1"/>
  <c r="AD116" i="1"/>
  <c r="AE116" i="1" s="1"/>
  <c r="AD117" i="1"/>
  <c r="AE117" i="1" s="1"/>
  <c r="AD118" i="1"/>
  <c r="AE118" i="1" s="1"/>
  <c r="AD119" i="1"/>
  <c r="AD114" i="1"/>
  <c r="AE114" i="1" s="1"/>
  <c r="AB115" i="1"/>
  <c r="AB116" i="1"/>
  <c r="AB117" i="1"/>
  <c r="AC117" i="1" s="1"/>
  <c r="AB119" i="1"/>
  <c r="AC119" i="1" s="1"/>
  <c r="AB114" i="1"/>
  <c r="AJ102" i="1"/>
  <c r="AF105" i="1"/>
  <c r="AG105" i="1" s="1"/>
  <c r="AF106" i="1"/>
  <c r="AG106" i="1" s="1"/>
  <c r="AF107" i="1"/>
  <c r="AG107" i="1" s="1"/>
  <c r="AF108" i="1"/>
  <c r="AG108" i="1" s="1"/>
  <c r="AF109" i="1"/>
  <c r="AG109" i="1" s="1"/>
  <c r="AF110" i="1"/>
  <c r="AG110" i="1" s="1"/>
  <c r="AF111" i="1"/>
  <c r="AG111" i="1" s="1"/>
  <c r="AF104" i="1"/>
  <c r="AG104" i="1" s="1"/>
  <c r="AD105" i="1"/>
  <c r="AE105" i="1" s="1"/>
  <c r="AD106" i="1"/>
  <c r="AE106" i="1" s="1"/>
  <c r="AD107" i="1"/>
  <c r="AE107" i="1" s="1"/>
  <c r="AD108" i="1"/>
  <c r="AE108" i="1" s="1"/>
  <c r="AD109" i="1"/>
  <c r="AE109" i="1" s="1"/>
  <c r="AD110" i="1"/>
  <c r="AE110" i="1" s="1"/>
  <c r="AD111" i="1"/>
  <c r="AE111" i="1" s="1"/>
  <c r="AD104" i="1"/>
  <c r="AE104" i="1" s="1"/>
  <c r="AB105" i="1"/>
  <c r="AC105" i="1" s="1"/>
  <c r="AB106" i="1"/>
  <c r="AC106" i="1" s="1"/>
  <c r="AB107" i="1"/>
  <c r="AC107" i="1" s="1"/>
  <c r="AB108" i="1"/>
  <c r="AC108" i="1" s="1"/>
  <c r="AB109" i="1"/>
  <c r="AB110" i="1"/>
  <c r="AC110" i="1" s="1"/>
  <c r="AB111" i="1"/>
  <c r="AC111" i="1" s="1"/>
  <c r="AB104" i="1"/>
  <c r="AC104" i="1" s="1"/>
  <c r="AJ95" i="1"/>
  <c r="AF98" i="1"/>
  <c r="AG98" i="1" s="1"/>
  <c r="AF99" i="1"/>
  <c r="AG99" i="1" s="1"/>
  <c r="AF100" i="1"/>
  <c r="AG100" i="1" s="1"/>
  <c r="AF101" i="1"/>
  <c r="AG101" i="1" s="1"/>
  <c r="AF97" i="1"/>
  <c r="AG97" i="1" s="1"/>
  <c r="AD98" i="1"/>
  <c r="AE98" i="1" s="1"/>
  <c r="AD99" i="1"/>
  <c r="AE99" i="1" s="1"/>
  <c r="AD100" i="1"/>
  <c r="AE100" i="1" s="1"/>
  <c r="AD101" i="1"/>
  <c r="AD97" i="1"/>
  <c r="AE97" i="1" s="1"/>
  <c r="AB98" i="1"/>
  <c r="AB99" i="1"/>
  <c r="AB100" i="1"/>
  <c r="AC100" i="1" s="1"/>
  <c r="AB101" i="1"/>
  <c r="AC101" i="1" s="1"/>
  <c r="AB97" i="1"/>
  <c r="AB93" i="1"/>
  <c r="AC93" i="1" s="1"/>
  <c r="AJ87" i="1"/>
  <c r="AF90" i="1"/>
  <c r="AG90" i="1" s="1"/>
  <c r="AF91" i="1"/>
  <c r="AG91" i="1" s="1"/>
  <c r="AF92" i="1"/>
  <c r="AG92" i="1" s="1"/>
  <c r="AF93" i="1"/>
  <c r="AG93" i="1" s="1"/>
  <c r="AF94" i="1"/>
  <c r="AG94" i="1" s="1"/>
  <c r="AF89" i="1"/>
  <c r="AG89" i="1" s="1"/>
  <c r="AD90" i="1"/>
  <c r="AE90" i="1" s="1"/>
  <c r="AD91" i="1"/>
  <c r="AE91" i="1" s="1"/>
  <c r="AD92" i="1"/>
  <c r="AE92" i="1" s="1"/>
  <c r="AD93" i="1"/>
  <c r="AE93" i="1" s="1"/>
  <c r="AD94" i="1"/>
  <c r="AE94" i="1" s="1"/>
  <c r="AD89" i="1"/>
  <c r="AB90" i="1"/>
  <c r="AC90" i="1" s="1"/>
  <c r="AB91" i="1"/>
  <c r="AC91" i="1" s="1"/>
  <c r="AB92" i="1"/>
  <c r="AC92" i="1" s="1"/>
  <c r="AB94" i="1"/>
  <c r="AB89" i="1"/>
  <c r="AC89" i="1" s="1"/>
  <c r="AJ78" i="1"/>
  <c r="AF81" i="1"/>
  <c r="AG81" i="1" s="1"/>
  <c r="AF82" i="1"/>
  <c r="AG82" i="1" s="1"/>
  <c r="AF83" i="1"/>
  <c r="AG83" i="1" s="1"/>
  <c r="AF84" i="1"/>
  <c r="AG84" i="1" s="1"/>
  <c r="AF85" i="1"/>
  <c r="AG85" i="1" s="1"/>
  <c r="AF86" i="1"/>
  <c r="AG86" i="1" s="1"/>
  <c r="AF80" i="1"/>
  <c r="AG80" i="1" s="1"/>
  <c r="AD81" i="1"/>
  <c r="AE81" i="1" s="1"/>
  <c r="AD82" i="1"/>
  <c r="AE82" i="1" s="1"/>
  <c r="AD83" i="1"/>
  <c r="AE83" i="1" s="1"/>
  <c r="AD84" i="1"/>
  <c r="AE84" i="1" s="1"/>
  <c r="AD85" i="1"/>
  <c r="AE85" i="1" s="1"/>
  <c r="AD86" i="1"/>
  <c r="AE86" i="1" s="1"/>
  <c r="AD80" i="1"/>
  <c r="AE80" i="1" s="1"/>
  <c r="AB85" i="1"/>
  <c r="AC85" i="1" s="1"/>
  <c r="AB81" i="1"/>
  <c r="AC81" i="1" s="1"/>
  <c r="AB82" i="1"/>
  <c r="AB83" i="1"/>
  <c r="AC83" i="1" s="1"/>
  <c r="AB84" i="1"/>
  <c r="AB86" i="1"/>
  <c r="AB80" i="1"/>
  <c r="AJ69" i="1"/>
  <c r="AG72" i="1"/>
  <c r="AG73" i="1"/>
  <c r="AG74" i="1"/>
  <c r="AG75" i="1"/>
  <c r="AG77" i="1"/>
  <c r="AF71" i="1"/>
  <c r="AG71" i="1" s="1"/>
  <c r="AD72" i="1"/>
  <c r="AD73" i="1"/>
  <c r="AE73" i="1" s="1"/>
  <c r="AD74" i="1"/>
  <c r="AE74" i="1" s="1"/>
  <c r="AD75" i="1"/>
  <c r="AE75" i="1" s="1"/>
  <c r="AD77" i="1"/>
  <c r="AD71" i="1"/>
  <c r="AE71" i="1" s="1"/>
  <c r="AB72" i="1"/>
  <c r="AC72" i="1" s="1"/>
  <c r="AB73" i="1"/>
  <c r="AB74" i="1"/>
  <c r="AB75" i="1"/>
  <c r="AB77" i="1"/>
  <c r="AC77" i="1" s="1"/>
  <c r="AB71" i="1"/>
  <c r="AJ61" i="1"/>
  <c r="AF64" i="1"/>
  <c r="AG64" i="1" s="1"/>
  <c r="AF65" i="1"/>
  <c r="AG65" i="1" s="1"/>
  <c r="AF66" i="1"/>
  <c r="AG66" i="1" s="1"/>
  <c r="AF67" i="1"/>
  <c r="AG67" i="1" s="1"/>
  <c r="AF63" i="1"/>
  <c r="AG63" i="1" s="1"/>
  <c r="AD64" i="1"/>
  <c r="AE64" i="1" s="1"/>
  <c r="AD65" i="1"/>
  <c r="AD66" i="1"/>
  <c r="AE66" i="1" s="1"/>
  <c r="AD67" i="1"/>
  <c r="AE67" i="1" s="1"/>
  <c r="AD63" i="1"/>
  <c r="AE63" i="1" s="1"/>
  <c r="AB64" i="1"/>
  <c r="AC64" i="1" s="1"/>
  <c r="AB65" i="1"/>
  <c r="AC65" i="1" s="1"/>
  <c r="AB66" i="1"/>
  <c r="AC66" i="1" s="1"/>
  <c r="AB67" i="1"/>
  <c r="AB63" i="1"/>
  <c r="AJ53" i="1"/>
  <c r="AF56" i="1"/>
  <c r="AG56" i="1" s="1"/>
  <c r="AF57" i="1"/>
  <c r="AG57" i="1" s="1"/>
  <c r="AF58" i="1"/>
  <c r="AG58" i="1" s="1"/>
  <c r="AF59" i="1"/>
  <c r="AG59" i="1" s="1"/>
  <c r="AF60" i="1"/>
  <c r="AG60" i="1" s="1"/>
  <c r="AF55" i="1"/>
  <c r="AG55" i="1" s="1"/>
  <c r="AD56" i="1"/>
  <c r="AE56" i="1" s="1"/>
  <c r="AD57" i="1"/>
  <c r="AE57" i="1" s="1"/>
  <c r="AD58" i="1"/>
  <c r="AE58" i="1" s="1"/>
  <c r="AD59" i="1"/>
  <c r="AE59" i="1" s="1"/>
  <c r="AD60" i="1"/>
  <c r="AE60" i="1" s="1"/>
  <c r="AD55" i="1"/>
  <c r="AE55" i="1" s="1"/>
  <c r="AB56" i="1"/>
  <c r="AC56" i="1" s="1"/>
  <c r="AB57" i="1"/>
  <c r="AC57" i="1" s="1"/>
  <c r="AB58" i="1"/>
  <c r="AC58" i="1" s="1"/>
  <c r="AB59" i="1"/>
  <c r="AB60" i="1"/>
  <c r="AC60" i="1" s="1"/>
  <c r="AB55" i="1"/>
  <c r="AF48" i="1"/>
  <c r="AG48" i="1" s="1"/>
  <c r="AF49" i="1"/>
  <c r="AG49" i="1" s="1"/>
  <c r="AF50" i="1"/>
  <c r="AG50" i="1" s="1"/>
  <c r="AF51" i="1"/>
  <c r="AG51" i="1" s="1"/>
  <c r="AF52" i="1"/>
  <c r="AG52" i="1" s="1"/>
  <c r="AF47" i="1"/>
  <c r="AD48" i="1"/>
  <c r="AE48" i="1" s="1"/>
  <c r="AD49" i="1"/>
  <c r="AE49" i="1" s="1"/>
  <c r="AD50" i="1"/>
  <c r="AE50" i="1" s="1"/>
  <c r="AD51" i="1"/>
  <c r="AE51" i="1" s="1"/>
  <c r="AD52" i="1"/>
  <c r="AE52" i="1" s="1"/>
  <c r="AD47" i="1"/>
  <c r="AB48" i="1"/>
  <c r="AC48" i="1" s="1"/>
  <c r="AB49" i="1"/>
  <c r="AB50" i="1"/>
  <c r="AC50" i="1" s="1"/>
  <c r="AB51" i="1"/>
  <c r="AB52" i="1"/>
  <c r="AC52" i="1" s="1"/>
  <c r="AJ35" i="1"/>
  <c r="AF38" i="1"/>
  <c r="AG38" i="1" s="1"/>
  <c r="AF39" i="1"/>
  <c r="AG39" i="1" s="1"/>
  <c r="AF40" i="1"/>
  <c r="AG40" i="1" s="1"/>
  <c r="AF41" i="1"/>
  <c r="AG41" i="1" s="1"/>
  <c r="AF42" i="1"/>
  <c r="AG42" i="1" s="1"/>
  <c r="AF43" i="1"/>
  <c r="AG43" i="1" s="1"/>
  <c r="AF44" i="1"/>
  <c r="AG44" i="1" s="1"/>
  <c r="AF37" i="1"/>
  <c r="AG37" i="1" s="1"/>
  <c r="AD38" i="1"/>
  <c r="AE38" i="1" s="1"/>
  <c r="AD39" i="1"/>
  <c r="AE39" i="1" s="1"/>
  <c r="AD40" i="1"/>
  <c r="AE40" i="1" s="1"/>
  <c r="AD41" i="1"/>
  <c r="AE41" i="1" s="1"/>
  <c r="AD42" i="1"/>
  <c r="AE42" i="1" s="1"/>
  <c r="AD43" i="1"/>
  <c r="AE43" i="1" s="1"/>
  <c r="AD44" i="1"/>
  <c r="AE44" i="1" s="1"/>
  <c r="AD37" i="1"/>
  <c r="AE37" i="1" s="1"/>
  <c r="AB38" i="1"/>
  <c r="AH38" i="1" s="1"/>
  <c r="AI38" i="1" s="1"/>
  <c r="AB39" i="1"/>
  <c r="AC39" i="1" s="1"/>
  <c r="AB40" i="1"/>
  <c r="AB41" i="1"/>
  <c r="AB42" i="1"/>
  <c r="AB43" i="1"/>
  <c r="AH43" i="1" s="1"/>
  <c r="AI43" i="1" s="1"/>
  <c r="AB44" i="1"/>
  <c r="AH44" i="1" s="1"/>
  <c r="AI44" i="1" s="1"/>
  <c r="AB37" i="1"/>
  <c r="AH37" i="1" s="1"/>
  <c r="AI37" i="1" s="1"/>
  <c r="AJ25" i="1"/>
  <c r="AF28" i="1"/>
  <c r="AG28" i="1" s="1"/>
  <c r="AF29" i="1"/>
  <c r="AG29" i="1" s="1"/>
  <c r="AF30" i="1"/>
  <c r="AG30" i="1" s="1"/>
  <c r="AF31" i="1"/>
  <c r="AG31" i="1" s="1"/>
  <c r="AF32" i="1"/>
  <c r="AG32" i="1" s="1"/>
  <c r="AF33" i="1"/>
  <c r="AG33" i="1" s="1"/>
  <c r="AF34" i="1"/>
  <c r="AG34" i="1" s="1"/>
  <c r="AF27" i="1"/>
  <c r="AG27" i="1" s="1"/>
  <c r="AD28" i="1"/>
  <c r="AE28" i="1" s="1"/>
  <c r="AD29" i="1"/>
  <c r="AE29" i="1" s="1"/>
  <c r="AD30" i="1"/>
  <c r="AE30" i="1" s="1"/>
  <c r="AD31" i="1"/>
  <c r="AE31" i="1" s="1"/>
  <c r="AD32" i="1"/>
  <c r="AE32" i="1" s="1"/>
  <c r="AD33" i="1"/>
  <c r="AE33" i="1" s="1"/>
  <c r="AD34" i="1"/>
  <c r="AE34" i="1" s="1"/>
  <c r="AD27" i="1"/>
  <c r="AE27" i="1" s="1"/>
  <c r="AB28" i="1"/>
  <c r="AH28" i="1" s="1"/>
  <c r="AI28" i="1" s="1"/>
  <c r="AB29" i="1"/>
  <c r="AH29" i="1" s="1"/>
  <c r="AI29" i="1" s="1"/>
  <c r="AB30" i="1"/>
  <c r="AH30" i="1" s="1"/>
  <c r="AI30" i="1" s="1"/>
  <c r="AB31" i="1"/>
  <c r="AB32" i="1"/>
  <c r="AH32" i="1" s="1"/>
  <c r="AI32" i="1" s="1"/>
  <c r="AB33" i="1"/>
  <c r="AH33" i="1" s="1"/>
  <c r="AI33" i="1" s="1"/>
  <c r="AB34" i="1"/>
  <c r="AH34" i="1" s="1"/>
  <c r="AI34" i="1" s="1"/>
  <c r="AB27" i="1"/>
  <c r="AH27" i="1" s="1"/>
  <c r="AI27" i="1" s="1"/>
  <c r="AJ15" i="1"/>
  <c r="AF18" i="1"/>
  <c r="AG18" i="1" s="1"/>
  <c r="AF19" i="1"/>
  <c r="AG19" i="1" s="1"/>
  <c r="AF20" i="1"/>
  <c r="AG20" i="1" s="1"/>
  <c r="AF21" i="1"/>
  <c r="AG21" i="1" s="1"/>
  <c r="AF22" i="1"/>
  <c r="AG22" i="1" s="1"/>
  <c r="AF23" i="1"/>
  <c r="AG23" i="1" s="1"/>
  <c r="AF24" i="1"/>
  <c r="AG24" i="1" s="1"/>
  <c r="AF17" i="1"/>
  <c r="AG17" i="1" s="1"/>
  <c r="AD18" i="1"/>
  <c r="AE18" i="1" s="1"/>
  <c r="AD19" i="1"/>
  <c r="AD20" i="1"/>
  <c r="AE20" i="1" s="1"/>
  <c r="AD21" i="1"/>
  <c r="AD22" i="1"/>
  <c r="AE22" i="1" s="1"/>
  <c r="AD23" i="1"/>
  <c r="AD24" i="1"/>
  <c r="AE24" i="1" s="1"/>
  <c r="AD17" i="1"/>
  <c r="AB17" i="1"/>
  <c r="AC17" i="1" s="1"/>
  <c r="AB18" i="1"/>
  <c r="AB19" i="1"/>
  <c r="AC19" i="1" s="1"/>
  <c r="AB20" i="1"/>
  <c r="AB21" i="1"/>
  <c r="AC21" i="1" s="1"/>
  <c r="AB22" i="1"/>
  <c r="AB23" i="1"/>
  <c r="AC23" i="1" s="1"/>
  <c r="AB24" i="1"/>
  <c r="AF9" i="1"/>
  <c r="AG9" i="1" s="1"/>
  <c r="AF10" i="1"/>
  <c r="AG10" i="1" s="1"/>
  <c r="AF11" i="1"/>
  <c r="AG11" i="1" s="1"/>
  <c r="AF12" i="1"/>
  <c r="AG12" i="1" s="1"/>
  <c r="AF13" i="1"/>
  <c r="AG13" i="1" s="1"/>
  <c r="AF14" i="1"/>
  <c r="AG14" i="1" s="1"/>
  <c r="AF8" i="1"/>
  <c r="AG8" i="1" s="1"/>
  <c r="AD9" i="1"/>
  <c r="AE9" i="1" s="1"/>
  <c r="AD10" i="1"/>
  <c r="AE10" i="1" s="1"/>
  <c r="AD11" i="1"/>
  <c r="AE11" i="1" s="1"/>
  <c r="AD12" i="1"/>
  <c r="AE12" i="1" s="1"/>
  <c r="AD13" i="1"/>
  <c r="AE13" i="1" s="1"/>
  <c r="AD14" i="1"/>
  <c r="AD8" i="1"/>
  <c r="AE8" i="1" s="1"/>
  <c r="AB13" i="1"/>
  <c r="AC13" i="1" s="1"/>
  <c r="AB14" i="1"/>
  <c r="AC14" i="1" s="1"/>
  <c r="AB9" i="1"/>
  <c r="AC9" i="1" s="1"/>
  <c r="AB10" i="1"/>
  <c r="AB11" i="1"/>
  <c r="AB12" i="1"/>
  <c r="AC12" i="1" s="1"/>
  <c r="AB8" i="1"/>
  <c r="AC8" i="1" s="1"/>
  <c r="AB128" i="1" l="1"/>
  <c r="AB61" i="1"/>
  <c r="AF162" i="1"/>
  <c r="AG162" i="1" s="1"/>
  <c r="AB170" i="1"/>
  <c r="AC170" i="1" s="1"/>
  <c r="Z178" i="1"/>
  <c r="V178" i="1"/>
  <c r="AF61" i="1"/>
  <c r="AG61" i="1" s="1"/>
  <c r="R178" i="1"/>
  <c r="N178" i="1"/>
  <c r="AB162" i="1"/>
  <c r="AC162" i="1" s="1"/>
  <c r="AB69" i="1"/>
  <c r="AC69" i="1" s="1"/>
  <c r="AE153" i="1"/>
  <c r="AC153" i="1"/>
  <c r="AE162" i="1"/>
  <c r="AF170" i="1"/>
  <c r="AG170" i="1" s="1"/>
  <c r="AF145" i="1"/>
  <c r="AG145" i="1" s="1"/>
  <c r="AD170" i="1"/>
  <c r="AE170" i="1" s="1"/>
  <c r="AE145" i="1"/>
  <c r="AG153" i="1"/>
  <c r="AG128" i="1"/>
  <c r="AC145" i="1"/>
  <c r="AC128" i="1"/>
  <c r="AE136" i="1"/>
  <c r="AE128" i="1"/>
  <c r="AG136" i="1"/>
  <c r="AG120" i="1"/>
  <c r="AG102" i="1"/>
  <c r="AC120" i="1"/>
  <c r="AG69" i="1"/>
  <c r="AG112" i="1"/>
  <c r="AD112" i="1"/>
  <c r="AE112" i="1" s="1"/>
  <c r="AC102" i="1"/>
  <c r="AE102" i="1"/>
  <c r="AD78" i="1"/>
  <c r="AE78" i="1" s="1"/>
  <c r="AH40" i="1"/>
  <c r="AI40" i="1" s="1"/>
  <c r="W178" i="1"/>
  <c r="AB25" i="1"/>
  <c r="AH25" i="1" s="1"/>
  <c r="AI25" i="1" s="1"/>
  <c r="AG78" i="1"/>
  <c r="AB78" i="1"/>
  <c r="AC78" i="1" s="1"/>
  <c r="AE69" i="1"/>
  <c r="AE61" i="1"/>
  <c r="AC53" i="1"/>
  <c r="AC61" i="1"/>
  <c r="AG53" i="1"/>
  <c r="AF15" i="1"/>
  <c r="AG15" i="1" s="1"/>
  <c r="AG25" i="1"/>
  <c r="AE25" i="1"/>
  <c r="X178" i="1"/>
  <c r="AD35" i="1"/>
  <c r="AE35" i="1" s="1"/>
  <c r="AB35" i="1"/>
  <c r="AC35" i="1" s="1"/>
  <c r="AH114" i="1"/>
  <c r="AI114" i="1" s="1"/>
  <c r="Q178" i="1"/>
  <c r="AF35" i="1"/>
  <c r="AG35" i="1" s="1"/>
  <c r="AD15" i="1"/>
  <c r="AE15" i="1" s="1"/>
  <c r="AH42" i="1"/>
  <c r="AI42" i="1" s="1"/>
  <c r="AH22" i="1"/>
  <c r="AI22" i="1" s="1"/>
  <c r="AH18" i="1"/>
  <c r="AI18" i="1" s="1"/>
  <c r="T178" i="1"/>
  <c r="P178" i="1"/>
  <c r="AA178" i="1"/>
  <c r="S178" i="1"/>
  <c r="O178" i="1"/>
  <c r="AB15" i="1"/>
  <c r="AC15" i="1" s="1"/>
  <c r="Y178" i="1"/>
  <c r="AF6" i="1"/>
  <c r="AG6" i="1" s="1"/>
  <c r="AD6" i="1"/>
  <c r="AE6" i="1" s="1"/>
  <c r="AH55" i="1"/>
  <c r="AI55" i="1" s="1"/>
  <c r="AB6" i="1"/>
  <c r="AC6" i="1" s="1"/>
  <c r="AH11" i="1"/>
  <c r="U178" i="1"/>
  <c r="AH68" i="1"/>
  <c r="AI68" i="1" s="1"/>
  <c r="AH71" i="1"/>
  <c r="AI71" i="1" s="1"/>
  <c r="AH80" i="1"/>
  <c r="AI80" i="1" s="1"/>
  <c r="AH67" i="1"/>
  <c r="AI67" i="1" s="1"/>
  <c r="AH97" i="1"/>
  <c r="AI97" i="1" s="1"/>
  <c r="AH98" i="1"/>
  <c r="AI98" i="1" s="1"/>
  <c r="AC68" i="1"/>
  <c r="AH74" i="1"/>
  <c r="AI74" i="1" s="1"/>
  <c r="AH122" i="1"/>
  <c r="AI122" i="1" s="1"/>
  <c r="AH147" i="1"/>
  <c r="AI147" i="1" s="1"/>
  <c r="AH51" i="1"/>
  <c r="AI51" i="1" s="1"/>
  <c r="AH76" i="1"/>
  <c r="AI76" i="1" s="1"/>
  <c r="AH86" i="1"/>
  <c r="AI86" i="1" s="1"/>
  <c r="AH50" i="1"/>
  <c r="AI50" i="1" s="1"/>
  <c r="AH90" i="1"/>
  <c r="AI90" i="1" s="1"/>
  <c r="AH24" i="1"/>
  <c r="AI24" i="1" s="1"/>
  <c r="AH20" i="1"/>
  <c r="AI20" i="1" s="1"/>
  <c r="AC71" i="1"/>
  <c r="AH155" i="1"/>
  <c r="AI155" i="1" s="1"/>
  <c r="AH158" i="1"/>
  <c r="AI158" i="1" s="1"/>
  <c r="AH19" i="1"/>
  <c r="AI19" i="1" s="1"/>
  <c r="AH53" i="1"/>
  <c r="AI53" i="1" s="1"/>
  <c r="AC86" i="1"/>
  <c r="AH14" i="1"/>
  <c r="AH17" i="1"/>
  <c r="AI17" i="1" s="1"/>
  <c r="AH21" i="1"/>
  <c r="AI21" i="1" s="1"/>
  <c r="AK25" i="1"/>
  <c r="AN25" i="1" s="1"/>
  <c r="AK35" i="1"/>
  <c r="AN35" i="1" s="1"/>
  <c r="AH49" i="1"/>
  <c r="AI49" i="1" s="1"/>
  <c r="AE53" i="1"/>
  <c r="AH100" i="1"/>
  <c r="AI100" i="1" s="1"/>
  <c r="AK120" i="1"/>
  <c r="AL120" i="1" s="1"/>
  <c r="AH23" i="1"/>
  <c r="AI23" i="1" s="1"/>
  <c r="AC112" i="1"/>
  <c r="AK136" i="1"/>
  <c r="AL136" i="1" s="1"/>
  <c r="AH82" i="1"/>
  <c r="AI82" i="1" s="1"/>
  <c r="AH116" i="1"/>
  <c r="AI116" i="1" s="1"/>
  <c r="AH127" i="1"/>
  <c r="AI127" i="1" s="1"/>
  <c r="AH120" i="1"/>
  <c r="AI120" i="1" s="1"/>
  <c r="AH150" i="1"/>
  <c r="AI150" i="1" s="1"/>
  <c r="AH157" i="1"/>
  <c r="AI157" i="1" s="1"/>
  <c r="AH10" i="1"/>
  <c r="AC10" i="1"/>
  <c r="AH8" i="1"/>
  <c r="AC51" i="1"/>
  <c r="AH48" i="1"/>
  <c r="AI48" i="1" s="1"/>
  <c r="AH58" i="1"/>
  <c r="AI58" i="1" s="1"/>
  <c r="AH65" i="1"/>
  <c r="AI65" i="1" s="1"/>
  <c r="AH89" i="1"/>
  <c r="AI89" i="1" s="1"/>
  <c r="AH124" i="1"/>
  <c r="AI124" i="1" s="1"/>
  <c r="AH144" i="1"/>
  <c r="AI144" i="1" s="1"/>
  <c r="AH140" i="1"/>
  <c r="AI140" i="1" s="1"/>
  <c r="AH138" i="1"/>
  <c r="AI138" i="1" s="1"/>
  <c r="AC158" i="1"/>
  <c r="AH165" i="1"/>
  <c r="AI165" i="1" s="1"/>
  <c r="AH166" i="1"/>
  <c r="AI166" i="1" s="1"/>
  <c r="AK170" i="1"/>
  <c r="AN170" i="1" s="1"/>
  <c r="AC49" i="1"/>
  <c r="AE65" i="1"/>
  <c r="AH99" i="1"/>
  <c r="AI99" i="1" s="1"/>
  <c r="AH102" i="1"/>
  <c r="AI102" i="1" s="1"/>
  <c r="AC126" i="1"/>
  <c r="AE120" i="1"/>
  <c r="AH133" i="1"/>
  <c r="AI133" i="1" s="1"/>
  <c r="AC140" i="1"/>
  <c r="AH149" i="1"/>
  <c r="AI149" i="1" s="1"/>
  <c r="AH173" i="1"/>
  <c r="AH176" i="1"/>
  <c r="AI176" i="1" s="1"/>
  <c r="AH175" i="1"/>
  <c r="AI175" i="1" s="1"/>
  <c r="AB184" i="1"/>
  <c r="AH66" i="1"/>
  <c r="AI66" i="1" s="1"/>
  <c r="AH12" i="1"/>
  <c r="AK15" i="1"/>
  <c r="AN15" i="1" s="1"/>
  <c r="AH39" i="1"/>
  <c r="AI39" i="1" s="1"/>
  <c r="AC74" i="1"/>
  <c r="AC80" i="1"/>
  <c r="AH125" i="1"/>
  <c r="AI125" i="1" s="1"/>
  <c r="AC125" i="1"/>
  <c r="AH141" i="1"/>
  <c r="AI141" i="1" s="1"/>
  <c r="AC155" i="1"/>
  <c r="AF180" i="1"/>
  <c r="AE23" i="1"/>
  <c r="AC31" i="1"/>
  <c r="AH31" i="1"/>
  <c r="AI31" i="1" s="1"/>
  <c r="AC37" i="1"/>
  <c r="AC84" i="1"/>
  <c r="AK78" i="1"/>
  <c r="AH13" i="1"/>
  <c r="AH9" i="1"/>
  <c r="AE17" i="1"/>
  <c r="AE21" i="1"/>
  <c r="AC33" i="1"/>
  <c r="AC29" i="1"/>
  <c r="AC43" i="1"/>
  <c r="AK53" i="1"/>
  <c r="AC55" i="1"/>
  <c r="AH61" i="1"/>
  <c r="AI61" i="1" s="1"/>
  <c r="AH94" i="1"/>
  <c r="AI94" i="1" s="1"/>
  <c r="AC94" i="1"/>
  <c r="AE119" i="1"/>
  <c r="AH119" i="1"/>
  <c r="AI119" i="1" s="1"/>
  <c r="AC11" i="1"/>
  <c r="AE14" i="1"/>
  <c r="AC24" i="1"/>
  <c r="AC20" i="1"/>
  <c r="AC32" i="1"/>
  <c r="AC28" i="1"/>
  <c r="AC42" i="1"/>
  <c r="AC38" i="1"/>
  <c r="AH41" i="1"/>
  <c r="AI41" i="1" s="1"/>
  <c r="AH52" i="1"/>
  <c r="AI52" i="1" s="1"/>
  <c r="AC59" i="1"/>
  <c r="AH59" i="1"/>
  <c r="AI59" i="1" s="1"/>
  <c r="AH64" i="1"/>
  <c r="AI64" i="1" s="1"/>
  <c r="AH73" i="1"/>
  <c r="AI73" i="1" s="1"/>
  <c r="AC73" i="1"/>
  <c r="AE77" i="1"/>
  <c r="AH77" i="1"/>
  <c r="AI77" i="1" s="1"/>
  <c r="AE72" i="1"/>
  <c r="AH72" i="1"/>
  <c r="AI72" i="1" s="1"/>
  <c r="AH135" i="1"/>
  <c r="AI135" i="1" s="1"/>
  <c r="AC135" i="1"/>
  <c r="AH160" i="1"/>
  <c r="AI160" i="1" s="1"/>
  <c r="AE160" i="1"/>
  <c r="AE156" i="1"/>
  <c r="AH156" i="1"/>
  <c r="AI156" i="1" s="1"/>
  <c r="AE19" i="1"/>
  <c r="AC27" i="1"/>
  <c r="AC41" i="1"/>
  <c r="AH57" i="1"/>
  <c r="AI57" i="1" s="1"/>
  <c r="AH84" i="1"/>
  <c r="AI84" i="1" s="1"/>
  <c r="AH92" i="1"/>
  <c r="AI92" i="1" s="1"/>
  <c r="AF184" i="1"/>
  <c r="AC22" i="1"/>
  <c r="AC18" i="1"/>
  <c r="AC34" i="1"/>
  <c r="AC30" i="1"/>
  <c r="AC44" i="1"/>
  <c r="AC40" i="1"/>
  <c r="AH63" i="1"/>
  <c r="AI63" i="1" s="1"/>
  <c r="AC63" i="1"/>
  <c r="AK69" i="1"/>
  <c r="AH75" i="1"/>
  <c r="AI75" i="1" s="1"/>
  <c r="AC75" i="1"/>
  <c r="AH83" i="1"/>
  <c r="AI83" i="1" s="1"/>
  <c r="AK87" i="1"/>
  <c r="AK95" i="1"/>
  <c r="AH101" i="1"/>
  <c r="AI101" i="1" s="1"/>
  <c r="AE101" i="1"/>
  <c r="AK102" i="1"/>
  <c r="AE132" i="1"/>
  <c r="AH132" i="1"/>
  <c r="AI132" i="1" s="1"/>
  <c r="AH60" i="1"/>
  <c r="AI60" i="1" s="1"/>
  <c r="AH56" i="1"/>
  <c r="AI56" i="1" s="1"/>
  <c r="AK61" i="1"/>
  <c r="AN61" i="1" s="1"/>
  <c r="AC82" i="1"/>
  <c r="AH91" i="1"/>
  <c r="AI91" i="1" s="1"/>
  <c r="AC99" i="1"/>
  <c r="AC109" i="1"/>
  <c r="AC116" i="1"/>
  <c r="AH118" i="1"/>
  <c r="AI118" i="1" s="1"/>
  <c r="AK112" i="1"/>
  <c r="AH126" i="1"/>
  <c r="AI126" i="1" s="1"/>
  <c r="AK128" i="1"/>
  <c r="AC134" i="1"/>
  <c r="AH143" i="1"/>
  <c r="AI143" i="1" s="1"/>
  <c r="AH151" i="1"/>
  <c r="AI151" i="1" s="1"/>
  <c r="AC98" i="1"/>
  <c r="AH115" i="1"/>
  <c r="AI115" i="1" s="1"/>
  <c r="AC115" i="1"/>
  <c r="AH117" i="1"/>
  <c r="AI117" i="1" s="1"/>
  <c r="AH142" i="1"/>
  <c r="AI142" i="1" s="1"/>
  <c r="AC142" i="1"/>
  <c r="AC150" i="1"/>
  <c r="AK145" i="1"/>
  <c r="AH174" i="1"/>
  <c r="AI174" i="1" s="1"/>
  <c r="AC174" i="1"/>
  <c r="AC67" i="1"/>
  <c r="AH81" i="1"/>
  <c r="AI81" i="1" s="1"/>
  <c r="AH85" i="1"/>
  <c r="AI85" i="1" s="1"/>
  <c r="AE89" i="1"/>
  <c r="AH93" i="1"/>
  <c r="AI93" i="1" s="1"/>
  <c r="AC97" i="1"/>
  <c r="AC114" i="1"/>
  <c r="AC122" i="1"/>
  <c r="AH123" i="1"/>
  <c r="AI123" i="1" s="1"/>
  <c r="AH131" i="1"/>
  <c r="AI131" i="1" s="1"/>
  <c r="AH134" i="1"/>
  <c r="AI134" i="1" s="1"/>
  <c r="AH139" i="1"/>
  <c r="AI139" i="1" s="1"/>
  <c r="AH136" i="1"/>
  <c r="AI136" i="1" s="1"/>
  <c r="AC147" i="1"/>
  <c r="AH167" i="1"/>
  <c r="AI167" i="1" s="1"/>
  <c r="AC167" i="1"/>
  <c r="AE165" i="1"/>
  <c r="AH169" i="1"/>
  <c r="AI169" i="1" s="1"/>
  <c r="AH177" i="1"/>
  <c r="AI177" i="1" s="1"/>
  <c r="AC177" i="1"/>
  <c r="AC173" i="1"/>
  <c r="AH148" i="1"/>
  <c r="AI148" i="1" s="1"/>
  <c r="AC159" i="1"/>
  <c r="AK153" i="1"/>
  <c r="AN153" i="1" s="1"/>
  <c r="AH159" i="1"/>
  <c r="AI159" i="1" s="1"/>
  <c r="AE176" i="1"/>
  <c r="AC136" i="1"/>
  <c r="AH152" i="1"/>
  <c r="AI152" i="1" s="1"/>
  <c r="AH161" i="1"/>
  <c r="AI161" i="1" s="1"/>
  <c r="AK162" i="1"/>
  <c r="AH168" i="1"/>
  <c r="AI168" i="1" s="1"/>
  <c r="AC168" i="1"/>
  <c r="AB182" i="1"/>
  <c r="AD183" i="1"/>
  <c r="AF181" i="1"/>
  <c r="AD184" i="1"/>
  <c r="AD181" i="1"/>
  <c r="AD180" i="1"/>
  <c r="AD182" i="1"/>
  <c r="AF182" i="1"/>
  <c r="AB181" i="1"/>
  <c r="AB180" i="1"/>
  <c r="AF183" i="1"/>
  <c r="AB183" i="1"/>
  <c r="AC118" i="1"/>
  <c r="AG45" i="1"/>
  <c r="AG47" i="1"/>
  <c r="AE47" i="1"/>
  <c r="AB47" i="1"/>
  <c r="AH69" i="1" l="1"/>
  <c r="AI69" i="1" s="1"/>
  <c r="AH170" i="1"/>
  <c r="AI170" i="1" s="1"/>
  <c r="AH112" i="1"/>
  <c r="AI112" i="1" s="1"/>
  <c r="AH78" i="1"/>
  <c r="AI78" i="1" s="1"/>
  <c r="AC25" i="1"/>
  <c r="AH35" i="1"/>
  <c r="AI35" i="1" s="1"/>
  <c r="AD178" i="1"/>
  <c r="AF178" i="1"/>
  <c r="AL15" i="1"/>
  <c r="AN120" i="1"/>
  <c r="AH6" i="1"/>
  <c r="AN8" i="1" s="1"/>
  <c r="AH184" i="1"/>
  <c r="AN136" i="1"/>
  <c r="AL170" i="1"/>
  <c r="AL35" i="1"/>
  <c r="AL25" i="1"/>
  <c r="AH182" i="1"/>
  <c r="AN162" i="1"/>
  <c r="AL162" i="1"/>
  <c r="AN53" i="1"/>
  <c r="AL53" i="1"/>
  <c r="AH180" i="1"/>
  <c r="AN128" i="1"/>
  <c r="AL128" i="1"/>
  <c r="AC47" i="1"/>
  <c r="AH47" i="1"/>
  <c r="AI47" i="1" s="1"/>
  <c r="AH183" i="1"/>
  <c r="AH181" i="1"/>
  <c r="AL95" i="1"/>
  <c r="AN95" i="1"/>
  <c r="AL61" i="1"/>
  <c r="AN145" i="1"/>
  <c r="AL145" i="1"/>
  <c r="AN112" i="1"/>
  <c r="AL112" i="1"/>
  <c r="AL102" i="1"/>
  <c r="AN102" i="1"/>
  <c r="AL87" i="1"/>
  <c r="AN87" i="1"/>
  <c r="AN69" i="1"/>
  <c r="AL69" i="1"/>
  <c r="AL78" i="1"/>
  <c r="AN78" i="1"/>
  <c r="AI173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M178" i="1"/>
  <c r="AB178" i="1" l="1"/>
  <c r="AH178" i="1" s="1"/>
  <c r="AE45" i="1" l="1"/>
  <c r="AC45" i="1"/>
  <c r="L178" i="1"/>
  <c r="AC178" i="1" l="1"/>
  <c r="AG178" i="1"/>
  <c r="AE178" i="1"/>
  <c r="AI178" i="1"/>
  <c r="L179" i="1" l="1"/>
  <c r="L184" i="1" l="1"/>
  <c r="AH162" i="1"/>
  <c r="AI162" i="1" s="1"/>
  <c r="AL153" i="1"/>
  <c r="AH153" i="1"/>
  <c r="AI153" i="1" s="1"/>
  <c r="AE184" i="1" l="1"/>
  <c r="AG184" i="1"/>
  <c r="AH145" i="1"/>
  <c r="AI145" i="1" s="1"/>
  <c r="AC184" i="1" l="1"/>
  <c r="AI184" i="1"/>
  <c r="AH128" i="1"/>
  <c r="AI128" i="1" s="1"/>
  <c r="AH109" i="1"/>
  <c r="AI109" i="1" s="1"/>
  <c r="AH111" i="1"/>
  <c r="AI111" i="1" s="1"/>
  <c r="AH110" i="1"/>
  <c r="AI110" i="1" s="1"/>
  <c r="AH108" i="1"/>
  <c r="AI108" i="1" s="1"/>
  <c r="AH107" i="1"/>
  <c r="AI107" i="1" s="1"/>
  <c r="AH106" i="1"/>
  <c r="AI106" i="1" s="1"/>
  <c r="AH105" i="1"/>
  <c r="AI105" i="1" s="1"/>
  <c r="AH104" i="1"/>
  <c r="AI104" i="1" s="1"/>
  <c r="AH95" i="1"/>
  <c r="AI95" i="1" s="1"/>
  <c r="AH87" i="1"/>
  <c r="AI87" i="1" s="1"/>
  <c r="AH15" i="1"/>
  <c r="AI15" i="1" s="1"/>
  <c r="W185" i="1" l="1"/>
  <c r="T185" i="1"/>
  <c r="S185" i="1"/>
  <c r="X186" i="1"/>
  <c r="X185" i="1"/>
  <c r="W186" i="1"/>
  <c r="V186" i="1"/>
  <c r="V185" i="1"/>
  <c r="U185" i="1"/>
  <c r="T186" i="1"/>
  <c r="S186" i="1"/>
  <c r="R186" i="1"/>
  <c r="R185" i="1"/>
  <c r="Q186" i="1"/>
  <c r="Q185" i="1"/>
  <c r="P186" i="1"/>
  <c r="P185" i="1"/>
  <c r="O186" i="1" l="1"/>
  <c r="AF186" i="1" s="1"/>
  <c r="O185" i="1"/>
  <c r="N186" i="1"/>
  <c r="AD186" i="1" s="1"/>
  <c r="N185" i="1"/>
  <c r="M186" i="1"/>
  <c r="M185" i="1"/>
  <c r="L186" i="1"/>
  <c r="L185" i="1"/>
  <c r="AD185" i="1" l="1"/>
  <c r="AB186" i="1"/>
  <c r="AH186" i="1" s="1"/>
  <c r="AI186" i="1" s="1"/>
  <c r="AB185" i="1"/>
  <c r="AF185" i="1"/>
  <c r="AG185" i="1" s="1"/>
  <c r="AG186" i="1"/>
  <c r="AD179" i="1"/>
  <c r="AF179" i="1"/>
  <c r="AE185" i="1"/>
  <c r="AB179" i="1"/>
  <c r="AE186" i="1"/>
  <c r="L180" i="1"/>
  <c r="L181" i="1"/>
  <c r="L182" i="1"/>
  <c r="L183" i="1"/>
  <c r="AC183" i="1" s="1"/>
  <c r="AK6" i="1"/>
  <c r="AJ45" i="1"/>
  <c r="AI9" i="1"/>
  <c r="AI10" i="1"/>
  <c r="AI11" i="1"/>
  <c r="AI12" i="1"/>
  <c r="AI13" i="1"/>
  <c r="AI14" i="1"/>
  <c r="AI8" i="1"/>
  <c r="AJ6" i="1"/>
  <c r="AI6" i="1"/>
  <c r="AH185" i="1" l="1"/>
  <c r="AI185" i="1" s="1"/>
  <c r="AC185" i="1"/>
  <c r="AE181" i="1"/>
  <c r="AC181" i="1"/>
  <c r="AG180" i="1"/>
  <c r="AC180" i="1"/>
  <c r="AI182" i="1"/>
  <c r="AC182" i="1"/>
  <c r="AC186" i="1"/>
  <c r="AG179" i="1"/>
  <c r="AE179" i="1"/>
  <c r="AH179" i="1"/>
  <c r="AI179" i="1" s="1"/>
  <c r="AJ178" i="1"/>
  <c r="AI183" i="1"/>
  <c r="AI180" i="1"/>
  <c r="AE180" i="1"/>
  <c r="AG183" i="1"/>
  <c r="AI181" i="1"/>
  <c r="AE183" i="1"/>
  <c r="AG182" i="1"/>
  <c r="AC179" i="1"/>
  <c r="AG181" i="1"/>
  <c r="AE182" i="1"/>
  <c r="AH45" i="1"/>
  <c r="AI45" i="1" s="1"/>
  <c r="AL6" i="1"/>
  <c r="AK45" i="1"/>
  <c r="AK178" i="1" s="1"/>
  <c r="AL45" i="1" l="1"/>
  <c r="AN45" i="1"/>
  <c r="AL178" i="1"/>
</calcChain>
</file>

<file path=xl/sharedStrings.xml><?xml version="1.0" encoding="utf-8"?>
<sst xmlns="http://schemas.openxmlformats.org/spreadsheetml/2006/main" count="952" uniqueCount="134">
  <si>
    <t>№</t>
  </si>
  <si>
    <t>Наименование регионов / Возрастные группы</t>
  </si>
  <si>
    <t>НОБД</t>
  </si>
  <si>
    <t>% охвата</t>
  </si>
  <si>
    <t>Населенный пункт</t>
  </si>
  <si>
    <t>Язык обучения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</si>
  <si>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</si>
  <si>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</si>
  <si>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</si>
  <si>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</si>
  <si>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</si>
  <si>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</si>
  <si>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ИТОГО</t>
  </si>
  <si>
    <t>Всего с высоким и средним уровнем навыков</t>
  </si>
  <si>
    <t>% уровня навыков по области</t>
  </si>
  <si>
    <t>Всего детей в ПГК</t>
  </si>
  <si>
    <t>%</t>
  </si>
  <si>
    <t>Кол-во ДО</t>
  </si>
  <si>
    <t>Всего детей</t>
  </si>
  <si>
    <t>город</t>
  </si>
  <si>
    <t>село</t>
  </si>
  <si>
    <t>казахский</t>
  </si>
  <si>
    <t>русский</t>
  </si>
  <si>
    <t>смешанный (рус/каз)</t>
  </si>
  <si>
    <t>другие языки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</si>
  <si>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</si>
  <si>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</si>
  <si>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</si>
  <si>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область Абай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</si>
  <si>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</si>
  <si>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</si>
  <si>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</si>
  <si>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</si>
  <si>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</t>
  </si>
  <si>
    <t>Предшкольный класс</t>
  </si>
  <si>
    <t xml:space="preserve">Акмолинская </t>
  </si>
  <si>
    <t xml:space="preserve">Актюбинская </t>
  </si>
  <si>
    <t xml:space="preserve">Алматинская </t>
  </si>
  <si>
    <t xml:space="preserve">Атырауская </t>
  </si>
  <si>
    <t>ЗКО</t>
  </si>
  <si>
    <t xml:space="preserve">Жамбылская </t>
  </si>
  <si>
    <t>область Жетісу</t>
  </si>
  <si>
    <t xml:space="preserve">Карагандинская </t>
  </si>
  <si>
    <t xml:space="preserve">Костанайская </t>
  </si>
  <si>
    <t xml:space="preserve">Кызылординская </t>
  </si>
  <si>
    <t xml:space="preserve">Мангистауская </t>
  </si>
  <si>
    <t xml:space="preserve">Павлодарская </t>
  </si>
  <si>
    <t>СКО</t>
  </si>
  <si>
    <t xml:space="preserve">Туркестанская </t>
  </si>
  <si>
    <t>область Ұлытау</t>
  </si>
  <si>
    <t>ВКО</t>
  </si>
  <si>
    <t>г.Астана</t>
  </si>
  <si>
    <t>г.Алматы</t>
  </si>
  <si>
    <t>г.Шымкент</t>
  </si>
  <si>
    <t>Разновозрастная группа (дети 3-х лет, 4-х лет, 5-ти лет)</t>
  </si>
  <si>
    <t>Разновозрастная группа (дети 1 года, 2-х лет)</t>
  </si>
  <si>
    <t>РК</t>
  </si>
  <si>
    <t>ПРОМЕЖУТОЧНЫЙ МОНИТОРИНГ ПО ОСВОЕНИЮ СОДЕРЖАНИЯ ТИПОВОЙ УЧЕБНОЙ ПРОГРАММЫ ДОШКОЛЬНОГО ВОСПИТАНИЯ И ОБУЧЕНИЯ ДЕТЬМИ ДОШКОЛЬНОГО ВОЗРАСТА  В 2024-2025 УЧЕБНОМ ГОДУ</t>
  </si>
  <si>
    <t>выс</t>
  </si>
  <si>
    <t>пред г/к</t>
  </si>
  <si>
    <t>Жамбылская</t>
  </si>
  <si>
    <t>предшк</t>
  </si>
  <si>
    <t>2022-2023</t>
  </si>
  <si>
    <t>2023-2024</t>
  </si>
  <si>
    <t xml:space="preserve">стартовый </t>
  </si>
  <si>
    <t>промежуточный</t>
  </si>
  <si>
    <t>2024-2025</t>
  </si>
  <si>
    <t>итого</t>
  </si>
  <si>
    <t>Итоги</t>
  </si>
  <si>
    <t>прел/гр</t>
  </si>
  <si>
    <t>стар</t>
  </si>
  <si>
    <t>разно1</t>
  </si>
  <si>
    <t>Высокий</t>
  </si>
  <si>
    <t>Средний</t>
  </si>
  <si>
    <t xml:space="preserve">Низкий </t>
  </si>
  <si>
    <t>Физическое развитие</t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</si>
  <si>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</si>
  <si>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</si>
  <si>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</si>
  <si>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t>Формирование социально-эмоциональных навыков</t>
  </si>
  <si>
    <t>Астана қ</t>
  </si>
  <si>
    <t>Жамбыл</t>
  </si>
  <si>
    <t xml:space="preserve">Маңғыстау </t>
  </si>
  <si>
    <t xml:space="preserve">Қызылорда </t>
  </si>
  <si>
    <t xml:space="preserve">Қостанай </t>
  </si>
  <si>
    <t xml:space="preserve">Алматы </t>
  </si>
  <si>
    <t>БҚО</t>
  </si>
  <si>
    <t xml:space="preserve"> Жетісу обл</t>
  </si>
  <si>
    <t xml:space="preserve">Актобе </t>
  </si>
  <si>
    <t xml:space="preserve"> Абай обл</t>
  </si>
  <si>
    <t>СҚО</t>
  </si>
  <si>
    <t>Ақмола</t>
  </si>
  <si>
    <t>ШҚО</t>
  </si>
  <si>
    <t xml:space="preserve">Павлодар </t>
  </si>
  <si>
    <t>Атырау</t>
  </si>
  <si>
    <t xml:space="preserve"> Ұлытау обл</t>
  </si>
  <si>
    <t xml:space="preserve">Қараганды </t>
  </si>
  <si>
    <t>Алматы қ</t>
  </si>
  <si>
    <t>Шымкент қ</t>
  </si>
  <si>
    <t xml:space="preserve">Туркістан </t>
  </si>
  <si>
    <t xml:space="preserve">Жамбыл </t>
  </si>
  <si>
    <t xml:space="preserve">Актөбе </t>
  </si>
  <si>
    <t>СқО</t>
  </si>
  <si>
    <t xml:space="preserve">Қостанай  </t>
  </si>
  <si>
    <t xml:space="preserve">Туркістан  </t>
  </si>
  <si>
    <t xml:space="preserve">Қараганды    </t>
  </si>
  <si>
    <t xml:space="preserve">  Жетісу обл</t>
  </si>
  <si>
    <t xml:space="preserve">  Ұлытау обл</t>
  </si>
  <si>
    <t xml:space="preserve">Атырау </t>
  </si>
  <si>
    <t xml:space="preserve"> Шымкент қ</t>
  </si>
  <si>
    <t>Қызылорда</t>
  </si>
  <si>
    <t xml:space="preserve"> Алматы қ</t>
  </si>
  <si>
    <t xml:space="preserve"> Астана қ</t>
  </si>
  <si>
    <t>Актөбе</t>
  </si>
  <si>
    <t>Қараганды</t>
  </si>
  <si>
    <t xml:space="preserve">  Абай обл</t>
  </si>
  <si>
    <t>Алматы</t>
  </si>
  <si>
    <t xml:space="preserve">Павлодар  </t>
  </si>
  <si>
    <t>Қараганда</t>
  </si>
  <si>
    <t xml:space="preserve">Ақмола </t>
  </si>
  <si>
    <t xml:space="preserve">Атырау  </t>
  </si>
  <si>
    <t>Жоғары</t>
  </si>
  <si>
    <t>Орташа</t>
  </si>
  <si>
    <t>Төмен</t>
  </si>
  <si>
    <t>Әлеуметтік-эмоционалды дағдыларды қалыптастыру</t>
  </si>
  <si>
    <t>Балалардың шығармашылық дағдыларын, зерттеу іс-әрекетін дамыту</t>
  </si>
  <si>
    <t>Танымдық және зияткерлік дағдыларды дамыту</t>
  </si>
  <si>
    <t>Коммуникативтік дағдыларды дамыту</t>
  </si>
  <si>
    <t>Физикалық қасиеттерді дамыту</t>
  </si>
  <si>
    <t xml:space="preserve">Қараганда </t>
  </si>
  <si>
    <t xml:space="preserve">Маңғыстау  </t>
  </si>
  <si>
    <t>г. Астана</t>
  </si>
  <si>
    <t>г. Алматы</t>
  </si>
  <si>
    <t>г. Шымкент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</si>
</sst>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.00\ _₽_-;\-* #,##0.00\ _₽_-;_-* &quot;-&quot;??\ _₽_-;_-@_-"/>
    <numFmt numFmtId="166" formatCode="#,##0.0"/>
    <numFmt numFmtId="167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6">
    <xf numFmtId="0" fontId="0" fillId="0" borderId="0"/>
    <xf numFmtId="0" fontId="2" fillId="0" borderId="0"/>
    <xf numFmtId="0" fontId="5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" fontId="0" fillId="0" borderId="0" xfId="0" applyNumberFormat="1"/>
    <xf numFmtId="164" fontId="0" fillId="0" borderId="0" xfId="0" applyNumberForma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/>
    <xf numFmtId="0" fontId="12" fillId="3" borderId="0" xfId="0" applyFont="1" applyFill="1"/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0" xfId="0" applyFont="1"/>
    <xf numFmtId="1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3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center"/>
    </xf>
    <xf numFmtId="1" fontId="12" fillId="3" borderId="1" xfId="0" applyNumberFormat="1" applyFont="1" applyFill="1" applyBorder="1" applyAlignment="1">
      <alignment horizontal="center"/>
    </xf>
    <xf numFmtId="0" fontId="12" fillId="0" borderId="6" xfId="0" applyFont="1" applyBorder="1" applyAlignment="1">
      <alignment wrapText="1"/>
    </xf>
    <xf numFmtId="0" fontId="13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/>
    </xf>
    <xf numFmtId="0" fontId="13" fillId="3" borderId="6" xfId="0" applyFont="1" applyFill="1" applyBorder="1"/>
    <xf numFmtId="0" fontId="11" fillId="3" borderId="1" xfId="0" applyFont="1" applyFill="1" applyBorder="1"/>
    <xf numFmtId="0" fontId="13" fillId="3" borderId="0" xfId="0" applyFont="1" applyFill="1"/>
    <xf numFmtId="1" fontId="13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" xfId="1" applyFont="1" applyFill="1" applyBorder="1" applyAlignment="1">
      <alignment horizontal="center"/>
    </xf>
    <xf numFmtId="0" fontId="13" fillId="3" borderId="3" xfId="1" applyFont="1" applyFill="1" applyBorder="1" applyAlignment="1">
      <alignment horizontal="center" wrapText="1"/>
    </xf>
    <xf numFmtId="0" fontId="13" fillId="3" borderId="1" xfId="1" applyFont="1" applyFill="1" applyBorder="1" applyAlignment="1">
      <alignment horizontal="center" vertical="center" wrapText="1"/>
    </xf>
    <xf numFmtId="1" fontId="13" fillId="3" borderId="1" xfId="1" applyNumberFormat="1" applyFont="1" applyFill="1" applyBorder="1" applyAlignment="1">
      <alignment horizontal="center" vertical="center" wrapText="1"/>
    </xf>
    <xf numFmtId="1" fontId="13" fillId="3" borderId="1" xfId="1" applyNumberFormat="1" applyFont="1" applyFill="1" applyBorder="1" applyAlignment="1">
      <alignment horizontal="center" vertical="center"/>
    </xf>
    <xf numFmtId="164" fontId="13" fillId="3" borderId="1" xfId="1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1" fontId="14" fillId="3" borderId="1" xfId="0" applyNumberFormat="1" applyFont="1" applyFill="1" applyBorder="1" applyAlignment="1">
      <alignment horizontal="center" vertical="center"/>
    </xf>
    <xf numFmtId="166" fontId="14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6" fontId="13" fillId="3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/>
    <xf numFmtId="0" fontId="12" fillId="2" borderId="0" xfId="0" applyFont="1" applyFill="1"/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" fontId="14" fillId="3" borderId="0" xfId="0" applyNumberFormat="1" applyFont="1" applyFill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0" fillId="5" borderId="0" xfId="0" applyFill="1"/>
    <xf numFmtId="0" fontId="17" fillId="0" borderId="6" xfId="0" applyFont="1" applyBorder="1" applyAlignment="1">
      <alignment wrapText="1"/>
    </xf>
    <xf numFmtId="0" fontId="17" fillId="0" borderId="1" xfId="0" applyFont="1" applyBorder="1"/>
    <xf numFmtId="0" fontId="17" fillId="0" borderId="1" xfId="0" applyFont="1" applyBorder="1" applyAlignment="1">
      <alignment wrapText="1"/>
    </xf>
    <xf numFmtId="0" fontId="18" fillId="0" borderId="0" xfId="0" applyFont="1"/>
    <xf numFmtId="0" fontId="20" fillId="0" borderId="0" xfId="0" applyFont="1"/>
    <xf numFmtId="167" fontId="0" fillId="0" borderId="0" xfId="0" applyNumberFormat="1"/>
    <xf numFmtId="16" fontId="0" fillId="0" borderId="0" xfId="0" applyNumberFormat="1"/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1" fontId="20" fillId="0" borderId="0" xfId="0" applyNumberFormat="1" applyFont="1"/>
    <xf numFmtId="3" fontId="12" fillId="0" borderId="1" xfId="0" applyNumberFormat="1" applyFont="1" applyBorder="1" applyAlignment="1">
      <alignment horizontal="center"/>
    </xf>
    <xf numFmtId="1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" fontId="13" fillId="4" borderId="1" xfId="7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</cellXfs>
  <cellStyles count="76">
    <cellStyle name="Normal" xfId="4" xr:uid="{00000000-0005-0000-0000-000000000000}"/>
    <cellStyle name="Обычный" xfId="0" builtinId="0"/>
    <cellStyle name="Обычный 10" xfId="2" xr:uid="{00000000-0005-0000-0000-000002000000}"/>
    <cellStyle name="Обычный 10 10 17" xfId="13" xr:uid="{00000000-0005-0000-0000-000003000000}"/>
    <cellStyle name="Обычный 10 10 17 2" xfId="23" xr:uid="{00000000-0005-0000-0000-000004000000}"/>
    <cellStyle name="Обычный 10 10 17 2 2" xfId="53" xr:uid="{00000000-0005-0000-0000-000005000000}"/>
    <cellStyle name="Обычный 10 10 17 3" xfId="33" xr:uid="{00000000-0005-0000-0000-000006000000}"/>
    <cellStyle name="Обычный 10 10 17 3 2" xfId="63" xr:uid="{00000000-0005-0000-0000-000007000000}"/>
    <cellStyle name="Обычный 10 10 17 4" xfId="43" xr:uid="{00000000-0005-0000-0000-000008000000}"/>
    <cellStyle name="Обычный 2" xfId="1" xr:uid="{00000000-0005-0000-0000-000009000000}"/>
    <cellStyle name="Обычный 2 2" xfId="6" xr:uid="{00000000-0005-0000-0000-00000A000000}"/>
    <cellStyle name="Обычный 2 2 2" xfId="10" xr:uid="{00000000-0005-0000-0000-00000B000000}"/>
    <cellStyle name="Обычный 2 2 2 2" xfId="21" xr:uid="{00000000-0005-0000-0000-00000C000000}"/>
    <cellStyle name="Обычный 2 2 2 2 2" xfId="51" xr:uid="{00000000-0005-0000-0000-00000D000000}"/>
    <cellStyle name="Обычный 2 2 2 3" xfId="31" xr:uid="{00000000-0005-0000-0000-00000E000000}"/>
    <cellStyle name="Обычный 2 2 2 3 2" xfId="61" xr:uid="{00000000-0005-0000-0000-00000F000000}"/>
    <cellStyle name="Обычный 2 2 2 4" xfId="41" xr:uid="{00000000-0005-0000-0000-000010000000}"/>
    <cellStyle name="Обычный 2 2 3" xfId="17" xr:uid="{00000000-0005-0000-0000-000011000000}"/>
    <cellStyle name="Обычный 2 2 3 2" xfId="47" xr:uid="{00000000-0005-0000-0000-000012000000}"/>
    <cellStyle name="Обычный 2 2 4" xfId="27" xr:uid="{00000000-0005-0000-0000-000013000000}"/>
    <cellStyle name="Обычный 2 2 4 2" xfId="57" xr:uid="{00000000-0005-0000-0000-000014000000}"/>
    <cellStyle name="Обычный 2 2 5" xfId="37" xr:uid="{00000000-0005-0000-0000-000015000000}"/>
    <cellStyle name="Обычный 2 2 6" xfId="65" xr:uid="{00000000-0005-0000-0000-000016000000}"/>
    <cellStyle name="Обычный 2 2 7" xfId="73" xr:uid="{00000000-0005-0000-0000-000017000000}"/>
    <cellStyle name="Обычный 2 3" xfId="8" xr:uid="{00000000-0005-0000-0000-000018000000}"/>
    <cellStyle name="Обычный 2 3 2" xfId="19" xr:uid="{00000000-0005-0000-0000-000019000000}"/>
    <cellStyle name="Обычный 2 3 2 2" xfId="49" xr:uid="{00000000-0005-0000-0000-00001A000000}"/>
    <cellStyle name="Обычный 2 3 3" xfId="29" xr:uid="{00000000-0005-0000-0000-00001B000000}"/>
    <cellStyle name="Обычный 2 3 3 2" xfId="59" xr:uid="{00000000-0005-0000-0000-00001C000000}"/>
    <cellStyle name="Обычный 2 3 4" xfId="39" xr:uid="{00000000-0005-0000-0000-00001D000000}"/>
    <cellStyle name="Обычный 2 4" xfId="15" xr:uid="{00000000-0005-0000-0000-00001E000000}"/>
    <cellStyle name="Обычный 2 4 2" xfId="45" xr:uid="{00000000-0005-0000-0000-00001F000000}"/>
    <cellStyle name="Обычный 2 4 3" xfId="69" xr:uid="{00000000-0005-0000-0000-000020000000}"/>
    <cellStyle name="Обычный 2 5" xfId="25" xr:uid="{00000000-0005-0000-0000-000021000000}"/>
    <cellStyle name="Обычный 2 5 2" xfId="55" xr:uid="{00000000-0005-0000-0000-000022000000}"/>
    <cellStyle name="Обычный 2 6" xfId="35" xr:uid="{00000000-0005-0000-0000-000023000000}"/>
    <cellStyle name="Обычный 2 7" xfId="71" xr:uid="{00000000-0005-0000-0000-000024000000}"/>
    <cellStyle name="Обычный 3" xfId="3" xr:uid="{00000000-0005-0000-0000-000025000000}"/>
    <cellStyle name="Обычный 3 2" xfId="67" xr:uid="{00000000-0005-0000-0000-000026000000}"/>
    <cellStyle name="Обычный 3 3" xfId="72" xr:uid="{00000000-0005-0000-0000-000027000000}"/>
    <cellStyle name="Обычный 4" xfId="5" xr:uid="{00000000-0005-0000-0000-000028000000}"/>
    <cellStyle name="Обычный 4 2" xfId="7" xr:uid="{00000000-0005-0000-0000-000029000000}"/>
    <cellStyle name="Обычный 4 2 2" xfId="11" xr:uid="{00000000-0005-0000-0000-00002A000000}"/>
    <cellStyle name="Обычный 4 2 2 2" xfId="22" xr:uid="{00000000-0005-0000-0000-00002B000000}"/>
    <cellStyle name="Обычный 4 2 2 2 2" xfId="52" xr:uid="{00000000-0005-0000-0000-00002C000000}"/>
    <cellStyle name="Обычный 4 2 2 3" xfId="32" xr:uid="{00000000-0005-0000-0000-00002D000000}"/>
    <cellStyle name="Обычный 4 2 2 3 2" xfId="62" xr:uid="{00000000-0005-0000-0000-00002E000000}"/>
    <cellStyle name="Обычный 4 2 2 4" xfId="42" xr:uid="{00000000-0005-0000-0000-00002F000000}"/>
    <cellStyle name="Обычный 4 2 3" xfId="18" xr:uid="{00000000-0005-0000-0000-000030000000}"/>
    <cellStyle name="Обычный 4 2 3 2" xfId="48" xr:uid="{00000000-0005-0000-0000-000031000000}"/>
    <cellStyle name="Обычный 4 2 4" xfId="28" xr:uid="{00000000-0005-0000-0000-000032000000}"/>
    <cellStyle name="Обычный 4 2 4 2" xfId="58" xr:uid="{00000000-0005-0000-0000-000033000000}"/>
    <cellStyle name="Обычный 4 2 5" xfId="38" xr:uid="{00000000-0005-0000-0000-000034000000}"/>
    <cellStyle name="Обычный 4 3" xfId="9" xr:uid="{00000000-0005-0000-0000-000035000000}"/>
    <cellStyle name="Обычный 4 3 2" xfId="20" xr:uid="{00000000-0005-0000-0000-000036000000}"/>
    <cellStyle name="Обычный 4 3 2 2" xfId="50" xr:uid="{00000000-0005-0000-0000-000037000000}"/>
    <cellStyle name="Обычный 4 3 3" xfId="30" xr:uid="{00000000-0005-0000-0000-000038000000}"/>
    <cellStyle name="Обычный 4 3 3 2" xfId="60" xr:uid="{00000000-0005-0000-0000-000039000000}"/>
    <cellStyle name="Обычный 4 3 4" xfId="40" xr:uid="{00000000-0005-0000-0000-00003A000000}"/>
    <cellStyle name="Обычный 4 4" xfId="16" xr:uid="{00000000-0005-0000-0000-00003B000000}"/>
    <cellStyle name="Обычный 4 4 2" xfId="46" xr:uid="{00000000-0005-0000-0000-00003C000000}"/>
    <cellStyle name="Обычный 4 5" xfId="26" xr:uid="{00000000-0005-0000-0000-00003D000000}"/>
    <cellStyle name="Обычный 4 5 2" xfId="56" xr:uid="{00000000-0005-0000-0000-00003E000000}"/>
    <cellStyle name="Обычный 4 6" xfId="36" xr:uid="{00000000-0005-0000-0000-00003F000000}"/>
    <cellStyle name="Обычный 4 7" xfId="74" xr:uid="{00000000-0005-0000-0000-000040000000}"/>
    <cellStyle name="Обычный 5" xfId="68" xr:uid="{00000000-0005-0000-0000-000041000000}"/>
    <cellStyle name="Обычный 6" xfId="70" xr:uid="{00000000-0005-0000-0000-000042000000}"/>
    <cellStyle name="Процентный 2" xfId="75" xr:uid="{00000000-0005-0000-0000-000043000000}"/>
    <cellStyle name="Финансовый 2" xfId="12" xr:uid="{00000000-0005-0000-0000-000044000000}"/>
    <cellStyle name="Финансовый 2 2" xfId="66" xr:uid="{00000000-0005-0000-0000-000045000000}"/>
    <cellStyle name="Финансовый 3" xfId="14" xr:uid="{00000000-0005-0000-0000-000046000000}"/>
    <cellStyle name="Финансовый 3 2" xfId="24" xr:uid="{00000000-0005-0000-0000-000047000000}"/>
    <cellStyle name="Финансовый 3 2 2" xfId="54" xr:uid="{00000000-0005-0000-0000-000048000000}"/>
    <cellStyle name="Финансовый 3 3" xfId="34" xr:uid="{00000000-0005-0000-0000-000049000000}"/>
    <cellStyle name="Финансовый 3 3 2" xfId="64" xr:uid="{00000000-0005-0000-0000-00004A000000}"/>
    <cellStyle name="Финансовый 3 4" xfId="44" xr:uid="{00000000-0005-0000-0000-00004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123520"/>
        <c:axId val="114125056"/>
      </c:barChart>
      <c:catAx>
        <c:axId val="11412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125056"/>
        <c:crosses val="autoZero"/>
        <c:auto val="1"/>
        <c:lblAlgn val="ctr"/>
        <c:lblOffset val="100"/>
        <c:noMultiLvlLbl val="0"/>
      </c:catAx>
      <c:valAx>
        <c:axId val="11412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12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Лист1!$B$181:$B$201</c:f>
              <c:strCache>
                <c:ptCount val="21"/>
                <c:pt idx="1">
                  <c:v>Туркестанская </c:v>
                </c:pt>
                <c:pt idx="2">
                  <c:v>г. Алматы</c:v>
                </c:pt>
                <c:pt idx="3">
                  <c:v>г. Шымкент</c:v>
                </c:pt>
                <c:pt idx="4">
                  <c:v>Карагандинская </c:v>
                </c:pt>
                <c:pt idx="5">
                  <c:v>область Ұлытау</c:v>
                </c:pt>
                <c:pt idx="6">
                  <c:v>Атырауская </c:v>
                </c:pt>
                <c:pt idx="7">
                  <c:v>Павлодарская </c:v>
                </c:pt>
                <c:pt idx="8">
                  <c:v>ВКО</c:v>
                </c:pt>
                <c:pt idx="9">
                  <c:v>область Абай</c:v>
                </c:pt>
                <c:pt idx="10">
                  <c:v>Акмолинская </c:v>
                </c:pt>
                <c:pt idx="11">
                  <c:v>Актюбинская </c:v>
                </c:pt>
                <c:pt idx="12">
                  <c:v>СКО</c:v>
                </c:pt>
                <c:pt idx="13">
                  <c:v>область Жетісу</c:v>
                </c:pt>
                <c:pt idx="14">
                  <c:v>Кызылординская </c:v>
                </c:pt>
                <c:pt idx="15">
                  <c:v>ЗКО</c:v>
                </c:pt>
                <c:pt idx="16">
                  <c:v>Алматинская </c:v>
                </c:pt>
                <c:pt idx="17">
                  <c:v>Костанайская </c:v>
                </c:pt>
                <c:pt idx="18">
                  <c:v>Мангистауская </c:v>
                </c:pt>
                <c:pt idx="19">
                  <c:v>Жамбылская </c:v>
                </c:pt>
                <c:pt idx="20">
                  <c:v>г. Астана</c:v>
                </c:pt>
              </c:strCache>
            </c:strRef>
          </c:cat>
          <c:val>
            <c:numRef>
              <c:f>Лист1!$C$181:$C$201</c:f>
              <c:numCache>
                <c:formatCode>0</c:formatCode>
                <c:ptCount val="2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52.597402597402599</c:v>
                </c:pt>
                <c:pt idx="5">
                  <c:v>58.695652173913047</c:v>
                </c:pt>
                <c:pt idx="6">
                  <c:v>61.801801801801801</c:v>
                </c:pt>
                <c:pt idx="7">
                  <c:v>66.212534059945497</c:v>
                </c:pt>
                <c:pt idx="8">
                  <c:v>71.958456973293764</c:v>
                </c:pt>
                <c:pt idx="9">
                  <c:v>73.93364928909952</c:v>
                </c:pt>
                <c:pt idx="10">
                  <c:v>73.90029325513197</c:v>
                </c:pt>
                <c:pt idx="11">
                  <c:v>73.95348837209302</c:v>
                </c:pt>
                <c:pt idx="12">
                  <c:v>74.031007751937977</c:v>
                </c:pt>
                <c:pt idx="13">
                  <c:v>76.373626373626379</c:v>
                </c:pt>
                <c:pt idx="14">
                  <c:v>79.038718291054735</c:v>
                </c:pt>
                <c:pt idx="15">
                  <c:v>79.444826795136493</c:v>
                </c:pt>
                <c:pt idx="16">
                  <c:v>79.533333333333331</c:v>
                </c:pt>
                <c:pt idx="17">
                  <c:v>81.31539611360239</c:v>
                </c:pt>
                <c:pt idx="18">
                  <c:v>82.165605095541395</c:v>
                </c:pt>
                <c:pt idx="19">
                  <c:v>85.955786736020812</c:v>
                </c:pt>
                <c:pt idx="20">
                  <c:v>90.4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4-4CE1-8D52-95652096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29184"/>
        <c:axId val="129630976"/>
      </c:barChart>
      <c:catAx>
        <c:axId val="1296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630976"/>
        <c:crosses val="autoZero"/>
        <c:auto val="1"/>
        <c:lblAlgn val="ctr"/>
        <c:lblOffset val="100"/>
        <c:noMultiLvlLbl val="0"/>
      </c:catAx>
      <c:valAx>
        <c:axId val="1296309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962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Лист1!$B$249:$B$268</c:f>
              <c:strCache>
                <c:ptCount val="20"/>
                <c:pt idx="0">
                  <c:v>г. Шымкент</c:v>
                </c:pt>
                <c:pt idx="1">
                  <c:v>Атырауская </c:v>
                </c:pt>
                <c:pt idx="2">
                  <c:v>область Ұлытау</c:v>
                </c:pt>
                <c:pt idx="3">
                  <c:v>Павлодарская </c:v>
                </c:pt>
                <c:pt idx="4">
                  <c:v>область Жетісу</c:v>
                </c:pt>
                <c:pt idx="5">
                  <c:v>Карагандинская </c:v>
                </c:pt>
                <c:pt idx="6">
                  <c:v>Алматинская </c:v>
                </c:pt>
                <c:pt idx="7">
                  <c:v>ВКО</c:v>
                </c:pt>
                <c:pt idx="8">
                  <c:v>Туркестанская </c:v>
                </c:pt>
                <c:pt idx="9">
                  <c:v>область Абай</c:v>
                </c:pt>
                <c:pt idx="10">
                  <c:v>Костанайская </c:v>
                </c:pt>
                <c:pt idx="11">
                  <c:v>Акмолинская </c:v>
                </c:pt>
                <c:pt idx="12">
                  <c:v>СКО</c:v>
                </c:pt>
                <c:pt idx="13">
                  <c:v>Актюбинская </c:v>
                </c:pt>
                <c:pt idx="14">
                  <c:v>Кызылординская </c:v>
                </c:pt>
                <c:pt idx="15">
                  <c:v>Жамбылская </c:v>
                </c:pt>
                <c:pt idx="16">
                  <c:v>Мангистауская </c:v>
                </c:pt>
                <c:pt idx="17">
                  <c:v>г. Алматы</c:v>
                </c:pt>
                <c:pt idx="18">
                  <c:v>ЗКО</c:v>
                </c:pt>
                <c:pt idx="19">
                  <c:v>г. Астана</c:v>
                </c:pt>
              </c:strCache>
            </c:strRef>
          </c:cat>
          <c:val>
            <c:numRef>
              <c:f>Лист1!$C$249:$C$268</c:f>
              <c:numCache>
                <c:formatCode>0</c:formatCode>
                <c:ptCount val="20"/>
                <c:pt idx="0">
                  <c:v>59.4</c:v>
                </c:pt>
                <c:pt idx="1">
                  <c:v>64.793281653746774</c:v>
                </c:pt>
                <c:pt idx="2">
                  <c:v>72.204968944099377</c:v>
                </c:pt>
                <c:pt idx="3">
                  <c:v>74.165229659821293</c:v>
                </c:pt>
                <c:pt idx="4">
                  <c:v>74.671392704179596</c:v>
                </c:pt>
                <c:pt idx="5">
                  <c:v>75.584472871636521</c:v>
                </c:pt>
                <c:pt idx="6">
                  <c:v>76.017406720928363</c:v>
                </c:pt>
                <c:pt idx="7">
                  <c:v>76.734776451547646</c:v>
                </c:pt>
                <c:pt idx="8">
                  <c:v>76.833762431218133</c:v>
                </c:pt>
                <c:pt idx="9">
                  <c:v>78.400659521846663</c:v>
                </c:pt>
                <c:pt idx="10">
                  <c:v>78.774864376130196</c:v>
                </c:pt>
                <c:pt idx="11">
                  <c:v>78.971578774437319</c:v>
                </c:pt>
                <c:pt idx="12">
                  <c:v>80.165600301091459</c:v>
                </c:pt>
                <c:pt idx="13">
                  <c:v>82.631022504153449</c:v>
                </c:pt>
                <c:pt idx="14">
                  <c:v>85.541699142634457</c:v>
                </c:pt>
                <c:pt idx="15">
                  <c:v>86.212121212121218</c:v>
                </c:pt>
                <c:pt idx="16">
                  <c:v>86.312344843150527</c:v>
                </c:pt>
                <c:pt idx="17">
                  <c:v>88.011797362942403</c:v>
                </c:pt>
                <c:pt idx="18">
                  <c:v>88.381839348079168</c:v>
                </c:pt>
                <c:pt idx="19">
                  <c:v>93.996526916397912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7-4BDA-8951-CD3CB27AB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88320"/>
        <c:axId val="129689856"/>
      </c:barChart>
      <c:catAx>
        <c:axId val="12968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689856"/>
        <c:crosses val="autoZero"/>
        <c:auto val="1"/>
        <c:lblAlgn val="ctr"/>
        <c:lblOffset val="100"/>
        <c:noMultiLvlLbl val="0"/>
      </c:catAx>
      <c:valAx>
        <c:axId val="1296898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2968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Уровень освоения содержания ТУПр ДВО детьми старшего возраста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Лист1!$K$292:$K$311</c:f>
              <c:strCache>
                <c:ptCount val="20"/>
                <c:pt idx="0">
                  <c:v>г. Шымкент</c:v>
                </c:pt>
                <c:pt idx="1">
                  <c:v>Атырауская </c:v>
                </c:pt>
                <c:pt idx="2">
                  <c:v>ВКО</c:v>
                </c:pt>
                <c:pt idx="3">
                  <c:v>Карагандинская </c:v>
                </c:pt>
                <c:pt idx="4">
                  <c:v>область Абай</c:v>
                </c:pt>
                <c:pt idx="5">
                  <c:v>Павлодарская </c:v>
                </c:pt>
                <c:pt idx="6">
                  <c:v>область Ұлытау</c:v>
                </c:pt>
                <c:pt idx="7">
                  <c:v>Костанайская </c:v>
                </c:pt>
                <c:pt idx="8">
                  <c:v>Акмолинская </c:v>
                </c:pt>
                <c:pt idx="9">
                  <c:v>Туркестанская </c:v>
                </c:pt>
                <c:pt idx="10">
                  <c:v>Алматинская </c:v>
                </c:pt>
                <c:pt idx="11">
                  <c:v>область Жетісу</c:v>
                </c:pt>
                <c:pt idx="12">
                  <c:v>Актюбинская </c:v>
                </c:pt>
                <c:pt idx="13">
                  <c:v>Мангистауская </c:v>
                </c:pt>
                <c:pt idx="14">
                  <c:v>г. Астана</c:v>
                </c:pt>
                <c:pt idx="15">
                  <c:v>г. Алматы</c:v>
                </c:pt>
                <c:pt idx="16">
                  <c:v>Жамбылская </c:v>
                </c:pt>
                <c:pt idx="17">
                  <c:v>ЗКО</c:v>
                </c:pt>
                <c:pt idx="18">
                  <c:v>СКО</c:v>
                </c:pt>
                <c:pt idx="19">
                  <c:v>Кызылординская </c:v>
                </c:pt>
              </c:strCache>
            </c:strRef>
          </c:cat>
          <c:val>
            <c:numRef>
              <c:f>Лист1!$L$292:$L$311</c:f>
              <c:numCache>
                <c:formatCode>0</c:formatCode>
                <c:ptCount val="20"/>
                <c:pt idx="0">
                  <c:v>62.8</c:v>
                </c:pt>
                <c:pt idx="1">
                  <c:v>73.473788984737894</c:v>
                </c:pt>
                <c:pt idx="2">
                  <c:v>83.211678832116789</c:v>
                </c:pt>
                <c:pt idx="3">
                  <c:v>83.666524883028501</c:v>
                </c:pt>
                <c:pt idx="4">
                  <c:v>84.807769056804574</c:v>
                </c:pt>
                <c:pt idx="5">
                  <c:v>84.852294154619742</c:v>
                </c:pt>
                <c:pt idx="6">
                  <c:v>84.8912628767646</c:v>
                </c:pt>
                <c:pt idx="7">
                  <c:v>85.179481104134581</c:v>
                </c:pt>
                <c:pt idx="8">
                  <c:v>85.688607378241883</c:v>
                </c:pt>
                <c:pt idx="9">
                  <c:v>85.738434163701072</c:v>
                </c:pt>
                <c:pt idx="10">
                  <c:v>86.632493547097098</c:v>
                </c:pt>
                <c:pt idx="11">
                  <c:v>86.95463895204071</c:v>
                </c:pt>
                <c:pt idx="12">
                  <c:v>87.933118452860597</c:v>
                </c:pt>
                <c:pt idx="13">
                  <c:v>88.376515331590213</c:v>
                </c:pt>
                <c:pt idx="14">
                  <c:v>88.8</c:v>
                </c:pt>
                <c:pt idx="15">
                  <c:v>89.433840702263026</c:v>
                </c:pt>
                <c:pt idx="16">
                  <c:v>89.595528133734121</c:v>
                </c:pt>
                <c:pt idx="17">
                  <c:v>89.786691398098768</c:v>
                </c:pt>
                <c:pt idx="18">
                  <c:v>89.904117315284822</c:v>
                </c:pt>
                <c:pt idx="19">
                  <c:v>94.206944686791132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D-4957-9C47-37FE44375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10720"/>
        <c:axId val="129724800"/>
      </c:barChart>
      <c:catAx>
        <c:axId val="1297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724800"/>
        <c:crosses val="autoZero"/>
        <c:auto val="1"/>
        <c:lblAlgn val="ctr"/>
        <c:lblOffset val="100"/>
        <c:noMultiLvlLbl val="0"/>
      </c:catAx>
      <c:valAx>
        <c:axId val="12972480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297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Уровень освоения содержания ТУПр детьми предшкольных групп/классов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Лист1!$M$316:$M$335</c:f>
              <c:strCache>
                <c:ptCount val="20"/>
                <c:pt idx="0">
                  <c:v>г. Шымкент</c:v>
                </c:pt>
                <c:pt idx="1">
                  <c:v>Атырауская </c:v>
                </c:pt>
                <c:pt idx="2">
                  <c:v>область Жетісу</c:v>
                </c:pt>
                <c:pt idx="3">
                  <c:v>Туркестанская </c:v>
                </c:pt>
                <c:pt idx="4">
                  <c:v>область Ұлытау</c:v>
                </c:pt>
                <c:pt idx="5">
                  <c:v>г. Астана</c:v>
                </c:pt>
                <c:pt idx="6">
                  <c:v>Алматинская </c:v>
                </c:pt>
                <c:pt idx="7">
                  <c:v>область Абай</c:v>
                </c:pt>
                <c:pt idx="8">
                  <c:v>Мангистауская </c:v>
                </c:pt>
                <c:pt idx="9">
                  <c:v>Акмолинская </c:v>
                </c:pt>
                <c:pt idx="10">
                  <c:v>Актюбинская </c:v>
                </c:pt>
                <c:pt idx="11">
                  <c:v>г. Алматы</c:v>
                </c:pt>
                <c:pt idx="12">
                  <c:v>Костанайская </c:v>
                </c:pt>
                <c:pt idx="13">
                  <c:v>Карагандинская </c:v>
                </c:pt>
                <c:pt idx="14">
                  <c:v>Павлодарская </c:v>
                </c:pt>
                <c:pt idx="15">
                  <c:v>ВКО</c:v>
                </c:pt>
                <c:pt idx="16">
                  <c:v>СКО</c:v>
                </c:pt>
                <c:pt idx="17">
                  <c:v>ЗКО</c:v>
                </c:pt>
                <c:pt idx="18">
                  <c:v>Жамбылская </c:v>
                </c:pt>
                <c:pt idx="19">
                  <c:v>Кызылординская </c:v>
                </c:pt>
              </c:strCache>
            </c:strRef>
          </c:cat>
          <c:val>
            <c:numRef>
              <c:f>Лист1!$N$316:$N$335</c:f>
              <c:numCache>
                <c:formatCode>0</c:formatCode>
                <c:ptCount val="20"/>
                <c:pt idx="0">
                  <c:v>75.600036228602477</c:v>
                </c:pt>
                <c:pt idx="1">
                  <c:v>81.229976319821702</c:v>
                </c:pt>
                <c:pt idx="2">
                  <c:v>82.092710136564719</c:v>
                </c:pt>
                <c:pt idx="3">
                  <c:v>84.110916322645096</c:v>
                </c:pt>
                <c:pt idx="4">
                  <c:v>85.741239892183287</c:v>
                </c:pt>
                <c:pt idx="5">
                  <c:v>86.796422935297215</c:v>
                </c:pt>
                <c:pt idx="6">
                  <c:v>86.824496450528173</c:v>
                </c:pt>
                <c:pt idx="7">
                  <c:v>87.039724288046429</c:v>
                </c:pt>
                <c:pt idx="8">
                  <c:v>87.50675456608667</c:v>
                </c:pt>
                <c:pt idx="9">
                  <c:v>88.818693865124061</c:v>
                </c:pt>
                <c:pt idx="10">
                  <c:v>89.345794392523359</c:v>
                </c:pt>
                <c:pt idx="11">
                  <c:v>89.613054524135237</c:v>
                </c:pt>
                <c:pt idx="12">
                  <c:v>89.802086380033145</c:v>
                </c:pt>
                <c:pt idx="13">
                  <c:v>89.965055713061247</c:v>
                </c:pt>
                <c:pt idx="14">
                  <c:v>90.511021053672039</c:v>
                </c:pt>
                <c:pt idx="15">
                  <c:v>90.867894788690776</c:v>
                </c:pt>
                <c:pt idx="16">
                  <c:v>91.33409350057012</c:v>
                </c:pt>
                <c:pt idx="17">
                  <c:v>92.560396239765495</c:v>
                </c:pt>
                <c:pt idx="18">
                  <c:v>92.747485442032826</c:v>
                </c:pt>
                <c:pt idx="19">
                  <c:v>93.349494097807764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C-4EF3-87B0-6AB1D56D6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66144"/>
        <c:axId val="129767680"/>
      </c:barChart>
      <c:catAx>
        <c:axId val="129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767680"/>
        <c:crosses val="autoZero"/>
        <c:auto val="1"/>
        <c:lblAlgn val="ctr"/>
        <c:lblOffset val="100"/>
        <c:noMultiLvlLbl val="0"/>
      </c:catAx>
      <c:valAx>
        <c:axId val="1297676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2976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Уровень освоения содержания ТУПр ДВО детьми дошкольного возраста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Лист1!$B$404:$B$423</c:f>
              <c:strCache>
                <c:ptCount val="20"/>
                <c:pt idx="0">
                  <c:v>г. Шымкент</c:v>
                </c:pt>
                <c:pt idx="1">
                  <c:v>Атырауская </c:v>
                </c:pt>
                <c:pt idx="2">
                  <c:v>область Жетісу</c:v>
                </c:pt>
                <c:pt idx="3">
                  <c:v>область Ұлытау</c:v>
                </c:pt>
                <c:pt idx="4">
                  <c:v>Туркестанская </c:v>
                </c:pt>
                <c:pt idx="5">
                  <c:v>Павлодарская </c:v>
                </c:pt>
                <c:pt idx="6">
                  <c:v>Алматинская </c:v>
                </c:pt>
                <c:pt idx="7">
                  <c:v>ВКО</c:v>
                </c:pt>
                <c:pt idx="8">
                  <c:v>Акмолинская </c:v>
                </c:pt>
                <c:pt idx="9">
                  <c:v>Карагандинская </c:v>
                </c:pt>
                <c:pt idx="10">
                  <c:v>область Абай</c:v>
                </c:pt>
                <c:pt idx="11">
                  <c:v>Костанайская </c:v>
                </c:pt>
                <c:pt idx="12">
                  <c:v>Актюбинская </c:v>
                </c:pt>
                <c:pt idx="13">
                  <c:v>Мангистауская </c:v>
                </c:pt>
                <c:pt idx="14">
                  <c:v>СКО</c:v>
                </c:pt>
                <c:pt idx="15">
                  <c:v>г. Астана</c:v>
                </c:pt>
                <c:pt idx="16">
                  <c:v>г. Алматы</c:v>
                </c:pt>
                <c:pt idx="17">
                  <c:v>ЗКО</c:v>
                </c:pt>
                <c:pt idx="18">
                  <c:v>Жамбылская </c:v>
                </c:pt>
                <c:pt idx="19">
                  <c:v>Кызылординская </c:v>
                </c:pt>
              </c:strCache>
            </c:strRef>
          </c:cat>
          <c:val>
            <c:numRef>
              <c:f>Лист1!$C$404:$C$423</c:f>
              <c:numCache>
                <c:formatCode>0</c:formatCode>
                <c:ptCount val="20"/>
                <c:pt idx="0">
                  <c:v>63.08009257401239</c:v>
                </c:pt>
                <c:pt idx="1">
                  <c:v>73.353030063826424</c:v>
                </c:pt>
                <c:pt idx="2">
                  <c:v>80.165856750475385</c:v>
                </c:pt>
                <c:pt idx="3">
                  <c:v>81.625346818222496</c:v>
                </c:pt>
                <c:pt idx="4">
                  <c:v>81.876257224512031</c:v>
                </c:pt>
                <c:pt idx="5">
                  <c:v>83.024888321633696</c:v>
                </c:pt>
                <c:pt idx="6">
                  <c:v>83.163019165826057</c:v>
                </c:pt>
                <c:pt idx="7">
                  <c:v>83.896438907763937</c:v>
                </c:pt>
                <c:pt idx="8">
                  <c:v>84.224007451391316</c:v>
                </c:pt>
                <c:pt idx="9">
                  <c:v>84.363827048672348</c:v>
                </c:pt>
                <c:pt idx="10">
                  <c:v>83.808035016413939</c:v>
                </c:pt>
                <c:pt idx="11">
                  <c:v>84.915308405241291</c:v>
                </c:pt>
                <c:pt idx="12">
                  <c:v>86.604502657692791</c:v>
                </c:pt>
                <c:pt idx="13">
                  <c:v>87.168518518518525</c:v>
                </c:pt>
                <c:pt idx="14">
                  <c:v>87.345989106869013</c:v>
                </c:pt>
                <c:pt idx="15">
                  <c:v>88.729144758526516</c:v>
                </c:pt>
                <c:pt idx="16">
                  <c:v>89.146150514708339</c:v>
                </c:pt>
                <c:pt idx="17">
                  <c:v>89.488978666099655</c:v>
                </c:pt>
                <c:pt idx="18">
                  <c:v>89.515850064341166</c:v>
                </c:pt>
                <c:pt idx="19">
                  <c:v>91.999463950683463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1-4843-9412-007290500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820928"/>
        <c:axId val="129822720"/>
      </c:barChart>
      <c:catAx>
        <c:axId val="12982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822720"/>
        <c:crosses val="autoZero"/>
        <c:auto val="1"/>
        <c:lblAlgn val="ctr"/>
        <c:lblOffset val="100"/>
        <c:noMultiLvlLbl val="0"/>
      </c:catAx>
      <c:valAx>
        <c:axId val="129822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2982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 b="1" i="0" baseline="0">
                <a:effectLst/>
              </a:rPr>
              <a:t>Уровень освоения содержания ТУПр ДВО детьми разновозрастной группы (дети 3-х, 4-х, 5-ти лет)</a:t>
            </a:r>
            <a:endParaRPr lang="ru-RU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Лист1!$AE$378:$AE$386</c:f>
              <c:strCache>
                <c:ptCount val="9"/>
                <c:pt idx="0">
                  <c:v>Мангистауская </c:v>
                </c:pt>
                <c:pt idx="1">
                  <c:v>область Абай</c:v>
                </c:pt>
                <c:pt idx="2">
                  <c:v>область Ұлытау</c:v>
                </c:pt>
                <c:pt idx="3">
                  <c:v>Карагандинская </c:v>
                </c:pt>
                <c:pt idx="4">
                  <c:v>Акмолинская </c:v>
                </c:pt>
                <c:pt idx="5">
                  <c:v>г.Астана</c:v>
                </c:pt>
                <c:pt idx="6">
                  <c:v>Актюбинская </c:v>
                </c:pt>
                <c:pt idx="7">
                  <c:v>Алматинская </c:v>
                </c:pt>
                <c:pt idx="8">
                  <c:v>область Жетісу</c:v>
                </c:pt>
              </c:strCache>
            </c:strRef>
          </c:cat>
          <c:val>
            <c:numRef>
              <c:f>Лист1!$AF$378:$AF$386</c:f>
              <c:numCache>
                <c:formatCode>General</c:formatCode>
                <c:ptCount val="9"/>
                <c:pt idx="0">
                  <c:v>100</c:v>
                </c:pt>
                <c:pt idx="1">
                  <c:v>87</c:v>
                </c:pt>
                <c:pt idx="2">
                  <c:v>81</c:v>
                </c:pt>
                <c:pt idx="3">
                  <c:v>78</c:v>
                </c:pt>
                <c:pt idx="4">
                  <c:v>78</c:v>
                </c:pt>
                <c:pt idx="5">
                  <c:v>75</c:v>
                </c:pt>
                <c:pt idx="6">
                  <c:v>75</c:v>
                </c:pt>
                <c:pt idx="7">
                  <c:v>72</c:v>
                </c:pt>
                <c:pt idx="8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B-42C8-9850-24AA2FAD8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53760"/>
        <c:axId val="102116352"/>
      </c:barChart>
      <c:catAx>
        <c:axId val="102053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2116352"/>
        <c:crosses val="autoZero"/>
        <c:auto val="1"/>
        <c:lblAlgn val="ctr"/>
        <c:lblOffset val="100"/>
        <c:noMultiLvlLbl val="0"/>
      </c:catAx>
      <c:valAx>
        <c:axId val="102116352"/>
        <c:scaling>
          <c:orientation val="minMax"/>
        </c:scaling>
        <c:delete val="1"/>
        <c:axPos val="l"/>
        <c:majorGridlines/>
        <c:numFmt formatCode="General" sourceLinked="1"/>
        <c:majorTickMark val="none"/>
        <c:minorTickMark val="none"/>
        <c:tickLblPos val="nextTo"/>
        <c:crossAx val="10205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Лист2!$C$20</c:f>
              <c:strCache>
                <c:ptCount val="1"/>
                <c:pt idx="0">
                  <c:v>стартовый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Лист2!$B$21:$B$23</c:f>
              <c:strCache>
                <c:ptCount val="3"/>
                <c:pt idx="0">
                  <c:v>2022-2023</c:v>
                </c:pt>
                <c:pt idx="1">
                  <c:v>2023-2024</c:v>
                </c:pt>
                <c:pt idx="2">
                  <c:v>2024-2025</c:v>
                </c:pt>
              </c:strCache>
            </c:strRef>
          </c:cat>
          <c:val>
            <c:numRef>
              <c:f>Лист2!$C$21:$C$23</c:f>
              <c:numCache>
                <c:formatCode>General</c:formatCode>
                <c:ptCount val="3"/>
                <c:pt idx="0">
                  <c:v>77.5</c:v>
                </c:pt>
                <c:pt idx="1">
                  <c:v>79</c:v>
                </c:pt>
                <c:pt idx="2">
                  <c:v>79.2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5-4063-B798-C2C4DF51138F}"/>
            </c:ext>
          </c:extLst>
        </c:ser>
        <c:ser>
          <c:idx val="1"/>
          <c:order val="1"/>
          <c:tx>
            <c:strRef>
              <c:f>Лист2!$D$20</c:f>
              <c:strCache>
                <c:ptCount val="1"/>
                <c:pt idx="0">
                  <c:v>промежуточный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Лист2!$B$21:$B$23</c:f>
              <c:strCache>
                <c:ptCount val="3"/>
                <c:pt idx="0">
                  <c:v>2022-2023</c:v>
                </c:pt>
                <c:pt idx="1">
                  <c:v>2023-2024</c:v>
                </c:pt>
                <c:pt idx="2">
                  <c:v>2024-2025</c:v>
                </c:pt>
              </c:strCache>
            </c:strRef>
          </c:cat>
          <c:val>
            <c:numRef>
              <c:f>Лист2!$D$21:$D$23</c:f>
              <c:numCache>
                <c:formatCode>General</c:formatCode>
                <c:ptCount val="3"/>
                <c:pt idx="0">
                  <c:v>85.1</c:v>
                </c:pt>
                <c:pt idx="1">
                  <c:v>88</c:v>
                </c:pt>
                <c:pt idx="2">
                  <c:v>85.2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5-4063-B798-C2C4DF511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217472"/>
        <c:axId val="112923008"/>
      </c:barChart>
      <c:catAx>
        <c:axId val="6821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923008"/>
        <c:crosses val="autoZero"/>
        <c:auto val="1"/>
        <c:lblAlgn val="ctr"/>
        <c:lblOffset val="100"/>
        <c:noMultiLvlLbl val="0"/>
      </c:catAx>
      <c:valAx>
        <c:axId val="1129230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821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baseline="0">
                <a:effectLst/>
              </a:rPr>
              <a:t>Уровень освоения содержания ТУПр детьми среднего возраста по критериям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Лист2!$K$47</c:f>
              <c:strCache>
                <c:ptCount val="1"/>
                <c:pt idx="0">
                  <c:v>Высокий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Лист2!$J$48:$J$52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Лист2!$K$48:$K$52</c:f>
              <c:numCache>
                <c:formatCode>General</c:formatCode>
                <c:ptCount val="5"/>
                <c:pt idx="0">
                  <c:v>44</c:v>
                </c:pt>
                <c:pt idx="1">
                  <c:v>41</c:v>
                </c:pt>
                <c:pt idx="2">
                  <c:v>41.5</c:v>
                </c:pt>
                <c:pt idx="3">
                  <c:v>42.5</c:v>
                </c:pt>
                <c:pt idx="4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2-4D97-A7D7-A0C090A379AB}"/>
            </c:ext>
          </c:extLst>
        </c:ser>
        <c:ser>
          <c:idx val="1"/>
          <c:order val="1"/>
          <c:tx>
            <c:strRef>
              <c:f>Лист2!$L$47</c:f>
              <c:strCache>
                <c:ptCount val="1"/>
                <c:pt idx="0">
                  <c:v>Средний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Лист2!$J$48:$J$52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Лист2!$L$48:$L$52</c:f>
              <c:numCache>
                <c:formatCode>General</c:formatCode>
                <c:ptCount val="5"/>
                <c:pt idx="0">
                  <c:v>39</c:v>
                </c:pt>
                <c:pt idx="1">
                  <c:v>40.5</c:v>
                </c:pt>
                <c:pt idx="2">
                  <c:v>41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72-4D97-A7D7-A0C090A379AB}"/>
            </c:ext>
          </c:extLst>
        </c:ser>
        <c:ser>
          <c:idx val="2"/>
          <c:order val="2"/>
          <c:tx>
            <c:strRef>
              <c:f>Лист2!$M$47</c:f>
              <c:strCache>
                <c:ptCount val="1"/>
                <c:pt idx="0">
                  <c:v>Низкий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Лист2!$J$48:$J$52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Лист2!$M$48:$M$52</c:f>
              <c:numCache>
                <c:formatCode>General</c:formatCode>
                <c:ptCount val="5"/>
                <c:pt idx="0">
                  <c:v>17</c:v>
                </c:pt>
                <c:pt idx="1">
                  <c:v>18.5</c:v>
                </c:pt>
                <c:pt idx="2">
                  <c:v>17.5</c:v>
                </c:pt>
                <c:pt idx="3">
                  <c:v>17.5</c:v>
                </c:pt>
                <c:pt idx="4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72-4D97-A7D7-A0C090A37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494656"/>
        <c:axId val="113500544"/>
      </c:barChart>
      <c:catAx>
        <c:axId val="113494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3500544"/>
        <c:crosses val="autoZero"/>
        <c:auto val="1"/>
        <c:lblAlgn val="ctr"/>
        <c:lblOffset val="100"/>
        <c:noMultiLvlLbl val="0"/>
      </c:catAx>
      <c:valAx>
        <c:axId val="1135005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3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baseline="0">
                <a:effectLst/>
              </a:rPr>
              <a:t>Уровень освоения содержания ТУПр детьми разновозрастных групп (1 года, 2-х лет) по критериям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Лист2!$I$98</c:f>
              <c:strCache>
                <c:ptCount val="1"/>
                <c:pt idx="0">
                  <c:v>Высокий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Лист2!$H$99:$H$103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Лист2!$I$99:$I$103</c:f>
              <c:numCache>
                <c:formatCode>General</c:formatCode>
                <c:ptCount val="5"/>
                <c:pt idx="0">
                  <c:v>15.6</c:v>
                </c:pt>
                <c:pt idx="1">
                  <c:v>15.6</c:v>
                </c:pt>
                <c:pt idx="2">
                  <c:v>15.3</c:v>
                </c:pt>
                <c:pt idx="3">
                  <c:v>18.600000000000001</c:v>
                </c:pt>
                <c:pt idx="4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2-4EEE-887C-7EC3CE780477}"/>
            </c:ext>
          </c:extLst>
        </c:ser>
        <c:ser>
          <c:idx val="1"/>
          <c:order val="1"/>
          <c:tx>
            <c:strRef>
              <c:f>Лист2!$J$98</c:f>
              <c:strCache>
                <c:ptCount val="1"/>
                <c:pt idx="0">
                  <c:v>Средний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Лист2!$H$99:$H$103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Лист2!$J$99:$J$103</c:f>
              <c:numCache>
                <c:formatCode>General</c:formatCode>
                <c:ptCount val="5"/>
                <c:pt idx="0">
                  <c:v>59.1</c:v>
                </c:pt>
                <c:pt idx="1">
                  <c:v>53.8</c:v>
                </c:pt>
                <c:pt idx="2">
                  <c:v>55</c:v>
                </c:pt>
                <c:pt idx="3">
                  <c:v>55.4</c:v>
                </c:pt>
                <c:pt idx="4">
                  <c:v>58.2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F2-4EEE-887C-7EC3CE780477}"/>
            </c:ext>
          </c:extLst>
        </c:ser>
        <c:ser>
          <c:idx val="2"/>
          <c:order val="2"/>
          <c:tx>
            <c:strRef>
              <c:f>Лист2!$K$98</c:f>
              <c:strCache>
                <c:ptCount val="1"/>
                <c:pt idx="0">
                  <c:v>Низкий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Лист2!$H$99:$H$103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Лист2!$K$99:$K$103</c:f>
              <c:numCache>
                <c:formatCode>General</c:formatCode>
                <c:ptCount val="5"/>
                <c:pt idx="0">
                  <c:v>25.3</c:v>
                </c:pt>
                <c:pt idx="1">
                  <c:v>30.6</c:v>
                </c:pt>
                <c:pt idx="2">
                  <c:v>29.7</c:v>
                </c:pt>
                <c:pt idx="3">
                  <c:v>26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2-4EEE-887C-7EC3CE780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528192"/>
        <c:axId val="113542272"/>
      </c:barChart>
      <c:catAx>
        <c:axId val="11352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3542272"/>
        <c:crosses val="autoZero"/>
        <c:auto val="1"/>
        <c:lblAlgn val="ctr"/>
        <c:lblOffset val="100"/>
        <c:noMultiLvlLbl val="0"/>
      </c:catAx>
      <c:valAx>
        <c:axId val="113542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352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baseline="0">
                <a:effectLst/>
              </a:rPr>
              <a:t>Уровень освоения содержания ТУПр детьми разновозрастных групп (3-х лет, 4-х лет, 5-ти лет) по критериям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Лист2!$I$116</c:f>
              <c:strCache>
                <c:ptCount val="1"/>
                <c:pt idx="0">
                  <c:v>Высокий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Лист2!$H$117:$H$121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Лист2!$I$117:$I$121</c:f>
              <c:numCache>
                <c:formatCode>General</c:formatCode>
                <c:ptCount val="5"/>
                <c:pt idx="0">
                  <c:v>39.700000000000003</c:v>
                </c:pt>
                <c:pt idx="1">
                  <c:v>30.2</c:v>
                </c:pt>
                <c:pt idx="2">
                  <c:v>35.9</c:v>
                </c:pt>
                <c:pt idx="3">
                  <c:v>35.5</c:v>
                </c:pt>
                <c:pt idx="4">
                  <c:v>37.6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D-4FD4-8533-19D3C3E73BC1}"/>
            </c:ext>
          </c:extLst>
        </c:ser>
        <c:ser>
          <c:idx val="1"/>
          <c:order val="1"/>
          <c:tx>
            <c:strRef>
              <c:f>Лист2!$J$116</c:f>
              <c:strCache>
                <c:ptCount val="1"/>
                <c:pt idx="0">
                  <c:v>Средний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Лист2!$H$117:$H$121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Лист2!$J$117:$J$121</c:f>
              <c:numCache>
                <c:formatCode>General</c:formatCode>
                <c:ptCount val="5"/>
                <c:pt idx="0">
                  <c:v>41.7</c:v>
                </c:pt>
                <c:pt idx="1">
                  <c:v>44.3</c:v>
                </c:pt>
                <c:pt idx="2">
                  <c:v>39.4</c:v>
                </c:pt>
                <c:pt idx="3">
                  <c:v>39.5</c:v>
                </c:pt>
                <c:pt idx="4">
                  <c:v>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8D-4FD4-8533-19D3C3E73BC1}"/>
            </c:ext>
          </c:extLst>
        </c:ser>
        <c:ser>
          <c:idx val="2"/>
          <c:order val="2"/>
          <c:tx>
            <c:strRef>
              <c:f>Лист2!$K$116</c:f>
              <c:strCache>
                <c:ptCount val="1"/>
                <c:pt idx="0">
                  <c:v>Низкий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Лист2!$H$117:$H$121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Лист2!$K$117:$K$121</c:f>
              <c:numCache>
                <c:formatCode>General</c:formatCode>
                <c:ptCount val="5"/>
                <c:pt idx="0">
                  <c:v>18.600000000000001</c:v>
                </c:pt>
                <c:pt idx="1">
                  <c:v>25.5</c:v>
                </c:pt>
                <c:pt idx="2">
                  <c:v>24.7</c:v>
                </c:pt>
                <c:pt idx="3">
                  <c:v>25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8D-4FD4-8533-19D3C3E73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582080"/>
        <c:axId val="113583616"/>
      </c:barChart>
      <c:catAx>
        <c:axId val="113582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3583616"/>
        <c:crosses val="autoZero"/>
        <c:auto val="1"/>
        <c:lblAlgn val="ctr"/>
        <c:lblOffset val="100"/>
        <c:noMultiLvlLbl val="0"/>
      </c:catAx>
      <c:valAx>
        <c:axId val="113583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358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/>
              <a:t>Уровень освоения содержания ТУПр детьми предшкольных групп/классов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Лист1!$B$203:$B$222</c:f>
              <c:strCache>
                <c:ptCount val="20"/>
                <c:pt idx="0">
                  <c:v>Кызылординская </c:v>
                </c:pt>
                <c:pt idx="1">
                  <c:v>Жамбылская</c:v>
                </c:pt>
                <c:pt idx="2">
                  <c:v>ЗКО</c:v>
                </c:pt>
                <c:pt idx="3">
                  <c:v>СКО</c:v>
                </c:pt>
                <c:pt idx="4">
                  <c:v>Павлодарская </c:v>
                </c:pt>
                <c:pt idx="5">
                  <c:v>Карагандинская </c:v>
                </c:pt>
                <c:pt idx="6">
                  <c:v>ВКО</c:v>
                </c:pt>
                <c:pt idx="7">
                  <c:v>Актюбинская </c:v>
                </c:pt>
                <c:pt idx="8">
                  <c:v>Костанайская </c:v>
                </c:pt>
                <c:pt idx="9">
                  <c:v>г.Алматы</c:v>
                </c:pt>
                <c:pt idx="10">
                  <c:v>Акмолинская </c:v>
                </c:pt>
                <c:pt idx="11">
                  <c:v>Мангистауская </c:v>
                </c:pt>
                <c:pt idx="12">
                  <c:v>область Абай</c:v>
                </c:pt>
                <c:pt idx="13">
                  <c:v>г.Астана</c:v>
                </c:pt>
                <c:pt idx="14">
                  <c:v>Алматинская </c:v>
                </c:pt>
                <c:pt idx="15">
                  <c:v>область Ұлытау</c:v>
                </c:pt>
                <c:pt idx="16">
                  <c:v>Туркестанская </c:v>
                </c:pt>
                <c:pt idx="17">
                  <c:v>область Жетісу</c:v>
                </c:pt>
                <c:pt idx="18">
                  <c:v>Атырауская </c:v>
                </c:pt>
                <c:pt idx="19">
                  <c:v>г.Шымкент</c:v>
                </c:pt>
              </c:strCache>
            </c:strRef>
          </c:cat>
          <c:val>
            <c:numRef>
              <c:f>Лист1!$C$203:$C$222</c:f>
              <c:numCache>
                <c:formatCode>General</c:formatCode>
                <c:ptCount val="20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91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88</c:v>
                </c:pt>
                <c:pt idx="11">
                  <c:v>87</c:v>
                </c:pt>
                <c:pt idx="12">
                  <c:v>87</c:v>
                </c:pt>
                <c:pt idx="13">
                  <c:v>86</c:v>
                </c:pt>
                <c:pt idx="14">
                  <c:v>86</c:v>
                </c:pt>
                <c:pt idx="15">
                  <c:v>85</c:v>
                </c:pt>
                <c:pt idx="16">
                  <c:v>84</c:v>
                </c:pt>
                <c:pt idx="17">
                  <c:v>82</c:v>
                </c:pt>
                <c:pt idx="18">
                  <c:v>81</c:v>
                </c:pt>
                <c:pt idx="1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0-4A53-909F-7AC11D2C5DD1}"/>
            </c:ext>
          </c:extLst>
        </c:ser>
        <c:ser>
          <c:idx val="1"/>
          <c:order val="1"/>
          <c:invertIfNegative val="0"/>
          <c:cat>
            <c:strRef>
              <c:f>Лист1!$B$203:$B$222</c:f>
              <c:strCache>
                <c:ptCount val="20"/>
                <c:pt idx="0">
                  <c:v>Кызылординская </c:v>
                </c:pt>
                <c:pt idx="1">
                  <c:v>Жамбылская</c:v>
                </c:pt>
                <c:pt idx="2">
                  <c:v>ЗКО</c:v>
                </c:pt>
                <c:pt idx="3">
                  <c:v>СКО</c:v>
                </c:pt>
                <c:pt idx="4">
                  <c:v>Павлодарская </c:v>
                </c:pt>
                <c:pt idx="5">
                  <c:v>Карагандинская </c:v>
                </c:pt>
                <c:pt idx="6">
                  <c:v>ВКО</c:v>
                </c:pt>
                <c:pt idx="7">
                  <c:v>Актюбинская </c:v>
                </c:pt>
                <c:pt idx="8">
                  <c:v>Костанайская </c:v>
                </c:pt>
                <c:pt idx="9">
                  <c:v>г.Алматы</c:v>
                </c:pt>
                <c:pt idx="10">
                  <c:v>Акмолинская </c:v>
                </c:pt>
                <c:pt idx="11">
                  <c:v>Мангистауская </c:v>
                </c:pt>
                <c:pt idx="12">
                  <c:v>область Абай</c:v>
                </c:pt>
                <c:pt idx="13">
                  <c:v>г.Астана</c:v>
                </c:pt>
                <c:pt idx="14">
                  <c:v>Алматинская </c:v>
                </c:pt>
                <c:pt idx="15">
                  <c:v>область Ұлытау</c:v>
                </c:pt>
                <c:pt idx="16">
                  <c:v>Туркестанская </c:v>
                </c:pt>
                <c:pt idx="17">
                  <c:v>область Жетісу</c:v>
                </c:pt>
                <c:pt idx="18">
                  <c:v>Атырауская </c:v>
                </c:pt>
                <c:pt idx="19">
                  <c:v>г.Шымкент</c:v>
                </c:pt>
              </c:strCache>
            </c:strRef>
          </c:cat>
          <c:val>
            <c:numRef>
              <c:f>Лист1!$D$203:$D$222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3930-4A53-909F-7AC11D2C5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4172288"/>
        <c:axId val="114173824"/>
      </c:barChart>
      <c:catAx>
        <c:axId val="114172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4173824"/>
        <c:crosses val="autoZero"/>
        <c:auto val="1"/>
        <c:lblAlgn val="ctr"/>
        <c:lblOffset val="100"/>
        <c:noMultiLvlLbl val="0"/>
      </c:catAx>
      <c:valAx>
        <c:axId val="114173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141722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 b="1"/>
              <a:t>Жас ерекшелігі әртүрлі </a:t>
            </a:r>
            <a:r>
              <a:rPr lang="ru-RU" sz="1200" b="1" baseline="0"/>
              <a:t>(3,4,5 жастағы) балаларының критерийлер бойынша Үлгілік оқу бағдарламасы мазмұнын меңгеру деңгейі</a:t>
            </a:r>
            <a:endParaRPr lang="ru-RU" sz="12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Лист2!$J$154</c:f>
              <c:strCache>
                <c:ptCount val="1"/>
                <c:pt idx="0">
                  <c:v>Жоғары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Лист2!$I$155:$I$159</c:f>
              <c:strCache>
                <c:ptCount val="5"/>
                <c:pt idx="0">
                  <c:v>Әлеуметтік-эмоционалды дағдыларды қалыптастыру</c:v>
                </c:pt>
                <c:pt idx="1">
                  <c:v>Балалардың шығармашылық дағдыларын, зерттеу іс-әрекетін дамыту</c:v>
                </c:pt>
                <c:pt idx="2">
                  <c:v>Танымдық және зияткерлік дағдыларды дамыту</c:v>
                </c:pt>
                <c:pt idx="3">
                  <c:v>Коммуникативтік дағдыларды дамыту</c:v>
                </c:pt>
                <c:pt idx="4">
                  <c:v>Физикалық қасиеттерді дамыту</c:v>
                </c:pt>
              </c:strCache>
            </c:strRef>
          </c:cat>
          <c:val>
            <c:numRef>
              <c:f>Лист2!$J$155:$J$159</c:f>
              <c:numCache>
                <c:formatCode>General</c:formatCode>
                <c:ptCount val="5"/>
                <c:pt idx="0">
                  <c:v>37.6</c:v>
                </c:pt>
                <c:pt idx="1">
                  <c:v>35.5</c:v>
                </c:pt>
                <c:pt idx="2">
                  <c:v>35.9</c:v>
                </c:pt>
                <c:pt idx="3">
                  <c:v>30.2</c:v>
                </c:pt>
                <c:pt idx="4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41F-9E03-3C72083E3E69}"/>
            </c:ext>
          </c:extLst>
        </c:ser>
        <c:ser>
          <c:idx val="1"/>
          <c:order val="1"/>
          <c:tx>
            <c:strRef>
              <c:f>Лист2!$K$154</c:f>
              <c:strCache>
                <c:ptCount val="1"/>
                <c:pt idx="0">
                  <c:v>Орташа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Лист2!$I$155:$I$159</c:f>
              <c:strCache>
                <c:ptCount val="5"/>
                <c:pt idx="0">
                  <c:v>Әлеуметтік-эмоционалды дағдыларды қалыптастыру</c:v>
                </c:pt>
                <c:pt idx="1">
                  <c:v>Балалардың шығармашылық дағдыларын, зерттеу іс-әрекетін дамыту</c:v>
                </c:pt>
                <c:pt idx="2">
                  <c:v>Танымдық және зияткерлік дағдыларды дамыту</c:v>
                </c:pt>
                <c:pt idx="3">
                  <c:v>Коммуникативтік дағдыларды дамыту</c:v>
                </c:pt>
                <c:pt idx="4">
                  <c:v>Физикалық қасиеттерді дамыту</c:v>
                </c:pt>
              </c:strCache>
            </c:strRef>
          </c:cat>
          <c:val>
            <c:numRef>
              <c:f>Лист2!$K$155:$K$159</c:f>
              <c:numCache>
                <c:formatCode>General</c:formatCode>
                <c:ptCount val="5"/>
                <c:pt idx="0">
                  <c:v>42.4</c:v>
                </c:pt>
                <c:pt idx="1">
                  <c:v>39.5</c:v>
                </c:pt>
                <c:pt idx="2">
                  <c:v>39.4</c:v>
                </c:pt>
                <c:pt idx="3">
                  <c:v>44.3</c:v>
                </c:pt>
                <c:pt idx="4">
                  <c:v>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4-441F-9E03-3C72083E3E69}"/>
            </c:ext>
          </c:extLst>
        </c:ser>
        <c:ser>
          <c:idx val="2"/>
          <c:order val="2"/>
          <c:tx>
            <c:strRef>
              <c:f>Лист2!$L$154</c:f>
              <c:strCache>
                <c:ptCount val="1"/>
                <c:pt idx="0">
                  <c:v>Төмен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Лист2!$I$155:$I$159</c:f>
              <c:strCache>
                <c:ptCount val="5"/>
                <c:pt idx="0">
                  <c:v>Әлеуметтік-эмоционалды дағдыларды қалыптастыру</c:v>
                </c:pt>
                <c:pt idx="1">
                  <c:v>Балалардың шығармашылық дағдыларын, зерттеу іс-әрекетін дамыту</c:v>
                </c:pt>
                <c:pt idx="2">
                  <c:v>Танымдық және зияткерлік дағдыларды дамыту</c:v>
                </c:pt>
                <c:pt idx="3">
                  <c:v>Коммуникативтік дағдыларды дамыту</c:v>
                </c:pt>
                <c:pt idx="4">
                  <c:v>Физикалық қасиеттерді дамыту</c:v>
                </c:pt>
              </c:strCache>
            </c:strRef>
          </c:cat>
          <c:val>
            <c:numRef>
              <c:f>Лист2!$L$155:$L$159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24.7</c:v>
                </c:pt>
                <c:pt idx="3">
                  <c:v>25.5</c:v>
                </c:pt>
                <c:pt idx="4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54-441F-9E03-3C72083E3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636864"/>
        <c:axId val="113638400"/>
      </c:barChart>
      <c:catAx>
        <c:axId val="113636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3638400"/>
        <c:crosses val="autoZero"/>
        <c:auto val="1"/>
        <c:lblAlgn val="ctr"/>
        <c:lblOffset val="100"/>
        <c:noMultiLvlLbl val="0"/>
      </c:catAx>
      <c:valAx>
        <c:axId val="113638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363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 b="1"/>
              <a:t>Жас ерекшелігі әртүрлі(1,2</a:t>
            </a:r>
            <a:r>
              <a:rPr lang="ru-RU" sz="1200" b="1" baseline="0"/>
              <a:t> жастағы) балаларының критерийлер бойынша Үлгілік оқу бағдарламасы мазмұнын меңгеру деңгейі</a:t>
            </a:r>
            <a:endParaRPr lang="ru-RU" sz="12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Лист2!$I$133</c:f>
              <c:strCache>
                <c:ptCount val="1"/>
                <c:pt idx="0">
                  <c:v>Жоғары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Лист2!$H$134:$H$138</c:f>
              <c:strCache>
                <c:ptCount val="5"/>
                <c:pt idx="0">
                  <c:v>Әлеуметтік-эмоционалды дағдыларды қалыптастыру</c:v>
                </c:pt>
                <c:pt idx="1">
                  <c:v>Балалардың шығармашылық дағдыларын, зерттеу іс-әрекетін дамыту</c:v>
                </c:pt>
                <c:pt idx="2">
                  <c:v>Танымдық және зияткерлік дағдыларды дамыту</c:v>
                </c:pt>
                <c:pt idx="3">
                  <c:v>Коммуникативтік дағдыларды дамыту</c:v>
                </c:pt>
                <c:pt idx="4">
                  <c:v>Физикалық қасиеттерді дамыту</c:v>
                </c:pt>
              </c:strCache>
            </c:strRef>
          </c:cat>
          <c:val>
            <c:numRef>
              <c:f>Лист2!$I$134:$I$138</c:f>
              <c:numCache>
                <c:formatCode>General</c:formatCode>
                <c:ptCount val="5"/>
                <c:pt idx="0">
                  <c:v>16.8</c:v>
                </c:pt>
                <c:pt idx="1">
                  <c:v>18.600000000000001</c:v>
                </c:pt>
                <c:pt idx="2">
                  <c:v>15.3</c:v>
                </c:pt>
                <c:pt idx="3">
                  <c:v>15.6</c:v>
                </c:pt>
                <c:pt idx="4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1-446A-B47E-60AF4230493A}"/>
            </c:ext>
          </c:extLst>
        </c:ser>
        <c:ser>
          <c:idx val="1"/>
          <c:order val="1"/>
          <c:tx>
            <c:strRef>
              <c:f>Лист2!$J$133</c:f>
              <c:strCache>
                <c:ptCount val="1"/>
                <c:pt idx="0">
                  <c:v>Орташа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Лист2!$H$134:$H$138</c:f>
              <c:strCache>
                <c:ptCount val="5"/>
                <c:pt idx="0">
                  <c:v>Әлеуметтік-эмоционалды дағдыларды қалыптастыру</c:v>
                </c:pt>
                <c:pt idx="1">
                  <c:v>Балалардың шығармашылық дағдыларын, зерттеу іс-әрекетін дамыту</c:v>
                </c:pt>
                <c:pt idx="2">
                  <c:v>Танымдық және зияткерлік дағдыларды дамыту</c:v>
                </c:pt>
                <c:pt idx="3">
                  <c:v>Коммуникативтік дағдыларды дамыту</c:v>
                </c:pt>
                <c:pt idx="4">
                  <c:v>Физикалық қасиеттерді дамыту</c:v>
                </c:pt>
              </c:strCache>
            </c:strRef>
          </c:cat>
          <c:val>
            <c:numRef>
              <c:f>Лист2!$J$134:$J$138</c:f>
              <c:numCache>
                <c:formatCode>General</c:formatCode>
                <c:ptCount val="5"/>
                <c:pt idx="0">
                  <c:v>58.2</c:v>
                </c:pt>
                <c:pt idx="1">
                  <c:v>55.4</c:v>
                </c:pt>
                <c:pt idx="2">
                  <c:v>55</c:v>
                </c:pt>
                <c:pt idx="3">
                  <c:v>53.8</c:v>
                </c:pt>
                <c:pt idx="4">
                  <c:v>59.1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81-446A-B47E-60AF4230493A}"/>
            </c:ext>
          </c:extLst>
        </c:ser>
        <c:ser>
          <c:idx val="2"/>
          <c:order val="2"/>
          <c:tx>
            <c:strRef>
              <c:f>Лист2!$K$133</c:f>
              <c:strCache>
                <c:ptCount val="1"/>
                <c:pt idx="0">
                  <c:v>Төмен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Лист2!$H$134:$H$138</c:f>
              <c:strCache>
                <c:ptCount val="5"/>
                <c:pt idx="0">
                  <c:v>Әлеуметтік-эмоционалды дағдыларды қалыптастыру</c:v>
                </c:pt>
                <c:pt idx="1">
                  <c:v>Балалардың шығармашылық дағдыларын, зерттеу іс-әрекетін дамыту</c:v>
                </c:pt>
                <c:pt idx="2">
                  <c:v>Танымдық және зияткерлік дағдыларды дамыту</c:v>
                </c:pt>
                <c:pt idx="3">
                  <c:v>Коммуникативтік дағдыларды дамыту</c:v>
                </c:pt>
                <c:pt idx="4">
                  <c:v>Физикалық қасиеттерді дамыту</c:v>
                </c:pt>
              </c:strCache>
            </c:strRef>
          </c:cat>
          <c:val>
            <c:numRef>
              <c:f>Лист2!$K$134:$K$138</c:f>
              <c:numCache>
                <c:formatCode>General</c:formatCode>
                <c:ptCount val="5"/>
                <c:pt idx="0">
                  <c:v>25</c:v>
                </c:pt>
                <c:pt idx="1">
                  <c:v>26</c:v>
                </c:pt>
                <c:pt idx="2">
                  <c:v>29.7</c:v>
                </c:pt>
                <c:pt idx="3">
                  <c:v>30.6</c:v>
                </c:pt>
                <c:pt idx="4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81-446A-B47E-60AF42304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600960"/>
        <c:axId val="114627328"/>
      </c:barChart>
      <c:catAx>
        <c:axId val="11460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627328"/>
        <c:crosses val="autoZero"/>
        <c:auto val="1"/>
        <c:lblAlgn val="ctr"/>
        <c:lblOffset val="100"/>
        <c:noMultiLvlLbl val="0"/>
      </c:catAx>
      <c:valAx>
        <c:axId val="114627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60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Лист2!$K$18</c:f>
              <c:strCache>
                <c:ptCount val="1"/>
                <c:pt idx="0">
                  <c:v>Высокий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Лист2!$J$19:$J$23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Лист2!$K$19:$K$23</c:f>
              <c:numCache>
                <c:formatCode>0.0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34.200000000000003</c:v>
                </c:pt>
                <c:pt idx="3" formatCode="General">
                  <c:v>38.299999999999997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F-48E4-B0B0-80DD10210FFC}"/>
            </c:ext>
          </c:extLst>
        </c:ser>
        <c:ser>
          <c:idx val="1"/>
          <c:order val="1"/>
          <c:tx>
            <c:strRef>
              <c:f>Лист2!$L$18</c:f>
              <c:strCache>
                <c:ptCount val="1"/>
                <c:pt idx="0">
                  <c:v>Средний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Лист2!$J$19:$J$23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Лист2!$L$19:$L$23</c:f>
              <c:numCache>
                <c:formatCode>0.0</c:formatCode>
                <c:ptCount val="5"/>
                <c:pt idx="0">
                  <c:v>42</c:v>
                </c:pt>
                <c:pt idx="1">
                  <c:v>39.200000000000003</c:v>
                </c:pt>
                <c:pt idx="2">
                  <c:v>41</c:v>
                </c:pt>
                <c:pt idx="3" formatCode="General">
                  <c:v>38.200000000000003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FF-48E4-B0B0-80DD10210FFC}"/>
            </c:ext>
          </c:extLst>
        </c:ser>
        <c:ser>
          <c:idx val="2"/>
          <c:order val="2"/>
          <c:tx>
            <c:strRef>
              <c:f>Лист2!$M$18</c:f>
              <c:strCache>
                <c:ptCount val="1"/>
                <c:pt idx="0">
                  <c:v>Низкий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Лист2!$J$19:$J$23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Лист2!$M$19:$M$23</c:f>
              <c:numCache>
                <c:formatCode>0.0</c:formatCode>
                <c:ptCount val="5"/>
                <c:pt idx="0">
                  <c:v>22</c:v>
                </c:pt>
                <c:pt idx="1">
                  <c:v>24.7</c:v>
                </c:pt>
                <c:pt idx="2">
                  <c:v>24.8</c:v>
                </c:pt>
                <c:pt idx="3" formatCode="General">
                  <c:v>23.4</c:v>
                </c:pt>
                <c:pt idx="4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FF-48E4-B0B0-80DD10210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658688"/>
        <c:axId val="114660480"/>
      </c:barChart>
      <c:catAx>
        <c:axId val="114658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660480"/>
        <c:crosses val="autoZero"/>
        <c:auto val="1"/>
        <c:lblAlgn val="ctr"/>
        <c:lblOffset val="100"/>
        <c:noMultiLvlLbl val="0"/>
      </c:catAx>
      <c:valAx>
        <c:axId val="11466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65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Уровень усвоения содержания ТУПр по критериям детьми младшего возраста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Лист2!$K$30</c:f>
              <c:strCache>
                <c:ptCount val="1"/>
                <c:pt idx="0">
                  <c:v>Высокий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Лист2!$J$31:$J$35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Лист2!$K$31:$K$35</c:f>
              <c:numCache>
                <c:formatCode>General</c:formatCode>
                <c:ptCount val="5"/>
                <c:pt idx="0" formatCode="0.0">
                  <c:v>40.1</c:v>
                </c:pt>
                <c:pt idx="1">
                  <c:v>35.799999999999997</c:v>
                </c:pt>
                <c:pt idx="2">
                  <c:v>37.299999999999997</c:v>
                </c:pt>
                <c:pt idx="3">
                  <c:v>36.4</c:v>
                </c:pt>
                <c:pt idx="4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0-4FA0-B068-48215A040006}"/>
            </c:ext>
          </c:extLst>
        </c:ser>
        <c:ser>
          <c:idx val="1"/>
          <c:order val="1"/>
          <c:tx>
            <c:strRef>
              <c:f>Лист2!$L$30</c:f>
              <c:strCache>
                <c:ptCount val="1"/>
                <c:pt idx="0">
                  <c:v>Средний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Лист2!$J$31:$J$35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Лист2!$L$31:$L$35</c:f>
              <c:numCache>
                <c:formatCode>General</c:formatCode>
                <c:ptCount val="5"/>
                <c:pt idx="0" formatCode="0.0">
                  <c:v>40.799999999999997</c:v>
                </c:pt>
                <c:pt idx="1">
                  <c:v>42.3</c:v>
                </c:pt>
                <c:pt idx="2">
                  <c:v>41.8</c:v>
                </c:pt>
                <c:pt idx="3">
                  <c:v>42.6</c:v>
                </c:pt>
                <c:pt idx="4">
                  <c:v>40.299999999999997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50-4FA0-B068-48215A040006}"/>
            </c:ext>
          </c:extLst>
        </c:ser>
        <c:ser>
          <c:idx val="2"/>
          <c:order val="2"/>
          <c:tx>
            <c:strRef>
              <c:f>Лист2!$M$30</c:f>
              <c:strCache>
                <c:ptCount val="1"/>
                <c:pt idx="0">
                  <c:v>Низкий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Лист2!$J$31:$J$35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Лист2!$M$31:$M$35</c:f>
              <c:numCache>
                <c:formatCode>General</c:formatCode>
                <c:ptCount val="5"/>
                <c:pt idx="0" formatCode="0.0">
                  <c:v>19</c:v>
                </c:pt>
                <c:pt idx="1">
                  <c:v>21.9</c:v>
                </c:pt>
                <c:pt idx="2">
                  <c:v>20.9</c:v>
                </c:pt>
                <c:pt idx="3">
                  <c:v>20.9</c:v>
                </c:pt>
                <c:pt idx="4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50-4FA0-B068-48215A040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441216"/>
        <c:axId val="130442752"/>
      </c:barChart>
      <c:catAx>
        <c:axId val="1304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0442752"/>
        <c:crosses val="autoZero"/>
        <c:auto val="1"/>
        <c:lblAlgn val="ctr"/>
        <c:lblOffset val="100"/>
        <c:noMultiLvlLbl val="0"/>
      </c:catAx>
      <c:valAx>
        <c:axId val="13044275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3044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Уровень освоения содержания ТУПр детьми старшего возраста по критериям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Лист2!$K$65</c:f>
              <c:strCache>
                <c:ptCount val="1"/>
                <c:pt idx="0">
                  <c:v>Высокий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Лист2!$J$66:$J$70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Лист2!$K$66:$K$70</c:f>
              <c:numCache>
                <c:formatCode>0.0</c:formatCode>
                <c:ptCount val="5"/>
                <c:pt idx="0" formatCode="General">
                  <c:v>42.3</c:v>
                </c:pt>
                <c:pt idx="1">
                  <c:v>38.1</c:v>
                </c:pt>
                <c:pt idx="2" formatCode="General">
                  <c:v>39.700000000000003</c:v>
                </c:pt>
                <c:pt idx="3" formatCode="General">
                  <c:v>40.4</c:v>
                </c:pt>
                <c:pt idx="4" formatCode="General">
                  <c:v>40.700000000000003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6-46F2-A770-229AFBF4B0FE}"/>
            </c:ext>
          </c:extLst>
        </c:ser>
        <c:ser>
          <c:idx val="1"/>
          <c:order val="1"/>
          <c:tx>
            <c:strRef>
              <c:f>Лист2!$L$65</c:f>
              <c:strCache>
                <c:ptCount val="1"/>
                <c:pt idx="0">
                  <c:v>Средний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Лист2!$J$66:$J$70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Лист2!$L$66:$L$70</c:f>
              <c:numCache>
                <c:formatCode>0.0</c:formatCode>
                <c:ptCount val="5"/>
                <c:pt idx="0" formatCode="General">
                  <c:v>40.1</c:v>
                </c:pt>
                <c:pt idx="1">
                  <c:v>42</c:v>
                </c:pt>
                <c:pt idx="2" formatCode="General">
                  <c:v>41.4</c:v>
                </c:pt>
                <c:pt idx="3" formatCode="General">
                  <c:v>41.1</c:v>
                </c:pt>
                <c:pt idx="4" formatCode="General">
                  <c:v>40.9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6-46F2-A770-229AFBF4B0FE}"/>
            </c:ext>
          </c:extLst>
        </c:ser>
        <c:ser>
          <c:idx val="2"/>
          <c:order val="2"/>
          <c:tx>
            <c:strRef>
              <c:f>Лист2!$M$65</c:f>
              <c:strCache>
                <c:ptCount val="1"/>
                <c:pt idx="0">
                  <c:v>Низкий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Лист2!$J$66:$J$70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Лист2!$M$66:$M$70</c:f>
              <c:numCache>
                <c:formatCode>0.0</c:formatCode>
                <c:ptCount val="5"/>
                <c:pt idx="0" formatCode="General">
                  <c:v>17.600000000000001</c:v>
                </c:pt>
                <c:pt idx="1">
                  <c:v>19.899999999999999</c:v>
                </c:pt>
                <c:pt idx="2" formatCode="General">
                  <c:v>18.8</c:v>
                </c:pt>
                <c:pt idx="3" formatCode="General">
                  <c:v>18.5</c:v>
                </c:pt>
                <c:pt idx="4" formatCode="General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06-46F2-A770-229AFBF4B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494848"/>
        <c:axId val="130496384"/>
      </c:barChart>
      <c:catAx>
        <c:axId val="130494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0496384"/>
        <c:crosses val="autoZero"/>
        <c:auto val="1"/>
        <c:lblAlgn val="ctr"/>
        <c:lblOffset val="100"/>
        <c:noMultiLvlLbl val="0"/>
      </c:catAx>
      <c:valAx>
        <c:axId val="1304963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049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Уровень освоения содержания ТУПр детьми предшкольных групп/классов по критериям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Лист2!$J$81</c:f>
              <c:strCache>
                <c:ptCount val="1"/>
                <c:pt idx="0">
                  <c:v>Высокий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Лист2!$I$82:$I$86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Лист2!$J$82:$J$86</c:f>
              <c:numCache>
                <c:formatCode>0.0</c:formatCode>
                <c:ptCount val="5"/>
                <c:pt idx="0" formatCode="General">
                  <c:v>50.6</c:v>
                </c:pt>
                <c:pt idx="1">
                  <c:v>45.2</c:v>
                </c:pt>
                <c:pt idx="2" formatCode="General">
                  <c:v>46.2</c:v>
                </c:pt>
                <c:pt idx="3" formatCode="General">
                  <c:v>46.9</c:v>
                </c:pt>
                <c:pt idx="4" formatCode="General">
                  <c:v>41.1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1-4CF1-A4CA-18300BDC97E0}"/>
            </c:ext>
          </c:extLst>
        </c:ser>
        <c:ser>
          <c:idx val="1"/>
          <c:order val="1"/>
          <c:tx>
            <c:strRef>
              <c:f>Лист2!$K$81</c:f>
              <c:strCache>
                <c:ptCount val="1"/>
                <c:pt idx="0">
                  <c:v>Средний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Лист2!$I$82:$I$86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Лист2!$K$82:$K$86</c:f>
              <c:numCache>
                <c:formatCode>0.0</c:formatCode>
                <c:ptCount val="5"/>
                <c:pt idx="0" formatCode="General">
                  <c:v>38.1</c:v>
                </c:pt>
                <c:pt idx="1">
                  <c:v>40.799999999999997</c:v>
                </c:pt>
                <c:pt idx="2" formatCode="General">
                  <c:v>40.200000000000003</c:v>
                </c:pt>
                <c:pt idx="3" formatCode="General">
                  <c:v>40.700000000000003</c:v>
                </c:pt>
                <c:pt idx="4" formatCode="General">
                  <c:v>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1-4CF1-A4CA-18300BDC97E0}"/>
            </c:ext>
          </c:extLst>
        </c:ser>
        <c:ser>
          <c:idx val="2"/>
          <c:order val="2"/>
          <c:tx>
            <c:strRef>
              <c:f>Лист2!$L$81</c:f>
              <c:strCache>
                <c:ptCount val="1"/>
                <c:pt idx="0">
                  <c:v>Низкий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Лист2!$I$82:$I$86</c:f>
              <c:strCache>
                <c:ptCount val="5"/>
                <c:pt idx="0">
                  <c:v>Физическое развитие</c:v>
                </c:pt>
                <c:pt idx="1">
                  <c:v>Развитие коммуникативных навыков</c:v>
                </c:pt>
                <c:pt idx="2">
                  <c:v>Развитие познавательных и интеллектуальных навыков</c:v>
                </c:pt>
                <c:pt idx="3">
                  <c:v>Развитие творческих навыков, исследовательской деятельности детей</c:v>
                </c:pt>
                <c:pt idx="4">
                  <c:v>Формирование социально-эмоциональных навыков</c:v>
                </c:pt>
              </c:strCache>
            </c:strRef>
          </c:cat>
          <c:val>
            <c:numRef>
              <c:f>Лист2!$L$82:$L$86</c:f>
              <c:numCache>
                <c:formatCode>0.0</c:formatCode>
                <c:ptCount val="5"/>
                <c:pt idx="0" formatCode="General">
                  <c:v>11.3</c:v>
                </c:pt>
                <c:pt idx="1">
                  <c:v>14</c:v>
                </c:pt>
                <c:pt idx="2" formatCode="General">
                  <c:v>13.6</c:v>
                </c:pt>
                <c:pt idx="3" formatCode="General">
                  <c:v>12.4</c:v>
                </c:pt>
                <c:pt idx="4" formatCode="General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1-4CF1-A4CA-18300BDC9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552576"/>
        <c:axId val="130554112"/>
      </c:barChart>
      <c:catAx>
        <c:axId val="130552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0554112"/>
        <c:crosses val="autoZero"/>
        <c:auto val="1"/>
        <c:lblAlgn val="ctr"/>
        <c:lblOffset val="100"/>
        <c:noMultiLvlLbl val="0"/>
      </c:catAx>
      <c:valAx>
        <c:axId val="13055411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055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/>
              <a:t>Ерте жас тобындағы балалардың Үлгілік оқу бағдарламасы мазмұнын меңгеру деңгейі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Лист3!$B$2:$B$21</c:f>
              <c:strCache>
                <c:ptCount val="20"/>
                <c:pt idx="0">
                  <c:v>Астана қ</c:v>
                </c:pt>
                <c:pt idx="1">
                  <c:v>Жамбыл</c:v>
                </c:pt>
                <c:pt idx="2">
                  <c:v>Маңғыстау </c:v>
                </c:pt>
                <c:pt idx="3">
                  <c:v>Қызылорда </c:v>
                </c:pt>
                <c:pt idx="4">
                  <c:v>Қостанай </c:v>
                </c:pt>
                <c:pt idx="5">
                  <c:v>Алматы </c:v>
                </c:pt>
                <c:pt idx="6">
                  <c:v>БҚО</c:v>
                </c:pt>
                <c:pt idx="7">
                  <c:v> Жетісу обл</c:v>
                </c:pt>
                <c:pt idx="8">
                  <c:v>Актобе </c:v>
                </c:pt>
                <c:pt idx="9">
                  <c:v> Абай обл</c:v>
                </c:pt>
                <c:pt idx="10">
                  <c:v>СҚО</c:v>
                </c:pt>
                <c:pt idx="11">
                  <c:v>Ақмола</c:v>
                </c:pt>
                <c:pt idx="12">
                  <c:v>ШҚО</c:v>
                </c:pt>
                <c:pt idx="13">
                  <c:v>Павлодар </c:v>
                </c:pt>
                <c:pt idx="14">
                  <c:v>Атырау</c:v>
                </c:pt>
                <c:pt idx="15">
                  <c:v> Ұлытау обл</c:v>
                </c:pt>
                <c:pt idx="16">
                  <c:v>Қараганды </c:v>
                </c:pt>
                <c:pt idx="17">
                  <c:v>Алматы қ</c:v>
                </c:pt>
                <c:pt idx="18">
                  <c:v>Шымкент қ</c:v>
                </c:pt>
                <c:pt idx="19">
                  <c:v>Туркістан </c:v>
                </c:pt>
              </c:strCache>
            </c:strRef>
          </c:cat>
          <c:val>
            <c:numRef>
              <c:f>Лист3!$C$2:$C$21</c:f>
              <c:numCache>
                <c:formatCode>General</c:formatCode>
                <c:ptCount val="20"/>
                <c:pt idx="0">
                  <c:v>94</c:v>
                </c:pt>
                <c:pt idx="1">
                  <c:v>85</c:v>
                </c:pt>
                <c:pt idx="2">
                  <c:v>82</c:v>
                </c:pt>
                <c:pt idx="3">
                  <c:v>81</c:v>
                </c:pt>
                <c:pt idx="4">
                  <c:v>81</c:v>
                </c:pt>
                <c:pt idx="5">
                  <c:v>79</c:v>
                </c:pt>
                <c:pt idx="6">
                  <c:v>79</c:v>
                </c:pt>
                <c:pt idx="7">
                  <c:v>76</c:v>
                </c:pt>
                <c:pt idx="8">
                  <c:v>73</c:v>
                </c:pt>
                <c:pt idx="9">
                  <c:v>73</c:v>
                </c:pt>
                <c:pt idx="10">
                  <c:v>73</c:v>
                </c:pt>
                <c:pt idx="11">
                  <c:v>73</c:v>
                </c:pt>
                <c:pt idx="12">
                  <c:v>72</c:v>
                </c:pt>
                <c:pt idx="13">
                  <c:v>66</c:v>
                </c:pt>
                <c:pt idx="14">
                  <c:v>61</c:v>
                </c:pt>
                <c:pt idx="15">
                  <c:v>58</c:v>
                </c:pt>
                <c:pt idx="16">
                  <c:v>52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89B-874C-B38959A828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603648"/>
        <c:axId val="130696704"/>
        <c:axId val="0"/>
      </c:bar3DChart>
      <c:catAx>
        <c:axId val="130603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0696704"/>
        <c:crosses val="autoZero"/>
        <c:auto val="1"/>
        <c:lblAlgn val="ctr"/>
        <c:lblOffset val="100"/>
        <c:noMultiLvlLbl val="0"/>
      </c:catAx>
      <c:valAx>
        <c:axId val="1306967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060364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/>
              <a:t>Кіші топтағы балалардың Үлгілік оқу бағдарламасы мазмұнын меңгеру деңгейі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Лист3!$C$23:$C$42</c:f>
              <c:strCache>
                <c:ptCount val="20"/>
                <c:pt idx="0">
                  <c:v>Астана қ</c:v>
                </c:pt>
                <c:pt idx="1">
                  <c:v>Қызылорда </c:v>
                </c:pt>
                <c:pt idx="2">
                  <c:v>Алматы қ</c:v>
                </c:pt>
                <c:pt idx="3">
                  <c:v>БҚО</c:v>
                </c:pt>
                <c:pt idx="4">
                  <c:v>Жамбыл </c:v>
                </c:pt>
                <c:pt idx="5">
                  <c:v>Маңғыстау </c:v>
                </c:pt>
                <c:pt idx="6">
                  <c:v>Актөбе </c:v>
                </c:pt>
                <c:pt idx="7">
                  <c:v>СқО</c:v>
                </c:pt>
                <c:pt idx="8">
                  <c:v>Ақмола</c:v>
                </c:pt>
                <c:pt idx="9">
                  <c:v> Абай обл</c:v>
                </c:pt>
                <c:pt idx="10">
                  <c:v>Қостанай  </c:v>
                </c:pt>
                <c:pt idx="11">
                  <c:v>Туркістан  </c:v>
                </c:pt>
                <c:pt idx="12">
                  <c:v>ШҚО</c:v>
                </c:pt>
                <c:pt idx="13">
                  <c:v>Алматы қ</c:v>
                </c:pt>
                <c:pt idx="14">
                  <c:v>Қараганды    </c:v>
                </c:pt>
                <c:pt idx="15">
                  <c:v>  Жетісу обл</c:v>
                </c:pt>
                <c:pt idx="16">
                  <c:v>Павлодар </c:v>
                </c:pt>
                <c:pt idx="17">
                  <c:v>  Ұлытау обл</c:v>
                </c:pt>
                <c:pt idx="18">
                  <c:v>Атырау </c:v>
                </c:pt>
                <c:pt idx="19">
                  <c:v> Шымкент қ</c:v>
                </c:pt>
              </c:strCache>
            </c:strRef>
          </c:cat>
          <c:val>
            <c:numRef>
              <c:f>Лист3!$D$23:$D$42</c:f>
              <c:numCache>
                <c:formatCode>General</c:formatCode>
                <c:ptCount val="20"/>
                <c:pt idx="0">
                  <c:v>98</c:v>
                </c:pt>
                <c:pt idx="1">
                  <c:v>94</c:v>
                </c:pt>
                <c:pt idx="2">
                  <c:v>88</c:v>
                </c:pt>
                <c:pt idx="3">
                  <c:v>88</c:v>
                </c:pt>
                <c:pt idx="4">
                  <c:v>86</c:v>
                </c:pt>
                <c:pt idx="5">
                  <c:v>86</c:v>
                </c:pt>
                <c:pt idx="6">
                  <c:v>82</c:v>
                </c:pt>
                <c:pt idx="7">
                  <c:v>80</c:v>
                </c:pt>
                <c:pt idx="8">
                  <c:v>78</c:v>
                </c:pt>
                <c:pt idx="9">
                  <c:v>78</c:v>
                </c:pt>
                <c:pt idx="10">
                  <c:v>78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75</c:v>
                </c:pt>
                <c:pt idx="15">
                  <c:v>74</c:v>
                </c:pt>
                <c:pt idx="16">
                  <c:v>74</c:v>
                </c:pt>
                <c:pt idx="17">
                  <c:v>72</c:v>
                </c:pt>
                <c:pt idx="18">
                  <c:v>64</c:v>
                </c:pt>
                <c:pt idx="1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D-452A-83D9-B3A3B70C7D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729472"/>
        <c:axId val="130732416"/>
        <c:axId val="0"/>
      </c:bar3DChart>
      <c:catAx>
        <c:axId val="130729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0732416"/>
        <c:crosses val="autoZero"/>
        <c:auto val="1"/>
        <c:lblAlgn val="ctr"/>
        <c:lblOffset val="100"/>
        <c:noMultiLvlLbl val="0"/>
      </c:catAx>
      <c:valAx>
        <c:axId val="130732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07294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/>
              <a:t>Ортаңғы топтағы балалардың Үлгілік оқу бағдарламасы мазмұнын меңгеру деңгейі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Лист3!$A$44:$A$63</c:f>
              <c:strCache>
                <c:ptCount val="20"/>
                <c:pt idx="0">
                  <c:v>Қызылорда</c:v>
                </c:pt>
                <c:pt idx="1">
                  <c:v>БҚО</c:v>
                </c:pt>
                <c:pt idx="2">
                  <c:v>Жамбыл </c:v>
                </c:pt>
                <c:pt idx="3">
                  <c:v> Алматы қ</c:v>
                </c:pt>
                <c:pt idx="4">
                  <c:v> Астана қ</c:v>
                </c:pt>
                <c:pt idx="5">
                  <c:v>Маңғыстау </c:v>
                </c:pt>
                <c:pt idx="6">
                  <c:v>Актөбе</c:v>
                </c:pt>
                <c:pt idx="7">
                  <c:v>СҚО</c:v>
                </c:pt>
                <c:pt idx="8">
                  <c:v>Қараганды</c:v>
                </c:pt>
                <c:pt idx="9">
                  <c:v>  Абай обл</c:v>
                </c:pt>
                <c:pt idx="10">
                  <c:v>ШҚО</c:v>
                </c:pt>
                <c:pt idx="11">
                  <c:v>Қостанай </c:v>
                </c:pt>
                <c:pt idx="12">
                  <c:v>Павлодар </c:v>
                </c:pt>
                <c:pt idx="13">
                  <c:v>Ақмола</c:v>
                </c:pt>
                <c:pt idx="14">
                  <c:v>  Ұлытау обл</c:v>
                </c:pt>
                <c:pt idx="15">
                  <c:v>Туркістан  </c:v>
                </c:pt>
                <c:pt idx="16">
                  <c:v>Алматы</c:v>
                </c:pt>
                <c:pt idx="17">
                  <c:v>  Жетісу обл</c:v>
                </c:pt>
                <c:pt idx="18">
                  <c:v>Атырау </c:v>
                </c:pt>
                <c:pt idx="19">
                  <c:v> Шымкент қ</c:v>
                </c:pt>
              </c:strCache>
            </c:strRef>
          </c:cat>
          <c:val>
            <c:numRef>
              <c:f>Лист3!$B$44:$B$63</c:f>
              <c:numCache>
                <c:formatCode>General</c:formatCode>
                <c:ptCount val="20"/>
                <c:pt idx="0">
                  <c:v>92</c:v>
                </c:pt>
                <c:pt idx="1">
                  <c:v>91</c:v>
                </c:pt>
                <c:pt idx="2">
                  <c:v>88</c:v>
                </c:pt>
                <c:pt idx="3">
                  <c:v>88</c:v>
                </c:pt>
                <c:pt idx="4">
                  <c:v>87</c:v>
                </c:pt>
                <c:pt idx="5">
                  <c:v>86</c:v>
                </c:pt>
                <c:pt idx="6">
                  <c:v>84</c:v>
                </c:pt>
                <c:pt idx="7">
                  <c:v>83</c:v>
                </c:pt>
                <c:pt idx="8">
                  <c:v>82</c:v>
                </c:pt>
                <c:pt idx="9">
                  <c:v>82</c:v>
                </c:pt>
                <c:pt idx="10">
                  <c:v>81</c:v>
                </c:pt>
                <c:pt idx="11">
                  <c:v>81</c:v>
                </c:pt>
                <c:pt idx="12">
                  <c:v>80</c:v>
                </c:pt>
                <c:pt idx="13">
                  <c:v>80</c:v>
                </c:pt>
                <c:pt idx="14">
                  <c:v>79</c:v>
                </c:pt>
                <c:pt idx="15">
                  <c:v>78</c:v>
                </c:pt>
                <c:pt idx="16">
                  <c:v>77</c:v>
                </c:pt>
                <c:pt idx="17">
                  <c:v>76</c:v>
                </c:pt>
                <c:pt idx="18">
                  <c:v>68</c:v>
                </c:pt>
                <c:pt idx="19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0-4411-BD71-3434D35A0B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638208"/>
        <c:axId val="130640896"/>
        <c:axId val="0"/>
      </c:bar3DChart>
      <c:catAx>
        <c:axId val="130638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0640896"/>
        <c:crosses val="autoZero"/>
        <c:auto val="1"/>
        <c:lblAlgn val="ctr"/>
        <c:lblOffset val="100"/>
        <c:noMultiLvlLbl val="0"/>
      </c:catAx>
      <c:valAx>
        <c:axId val="130640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063820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/>
              <a:t>Ересек топтағы балалардың Үлгілік оқу бағдарламасы мазмұнын меңгеру деңгейі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Лист3!$B$66:$B$85</c:f>
              <c:strCache>
                <c:ptCount val="20"/>
                <c:pt idx="0">
                  <c:v>Қызылорда</c:v>
                </c:pt>
                <c:pt idx="1">
                  <c:v>БҚО</c:v>
                </c:pt>
                <c:pt idx="2">
                  <c:v>Жамбыл </c:v>
                </c:pt>
                <c:pt idx="3">
                  <c:v> Алматы қ</c:v>
                </c:pt>
                <c:pt idx="4">
                  <c:v>СҚО</c:v>
                </c:pt>
                <c:pt idx="5">
                  <c:v>Маңғыстау </c:v>
                </c:pt>
                <c:pt idx="6">
                  <c:v>Актөбе</c:v>
                </c:pt>
                <c:pt idx="7">
                  <c:v>  Жетісу обл</c:v>
                </c:pt>
                <c:pt idx="8">
                  <c:v>Алматы</c:v>
                </c:pt>
                <c:pt idx="9">
                  <c:v> Астана қ</c:v>
                </c:pt>
                <c:pt idx="10">
                  <c:v>Ақмола</c:v>
                </c:pt>
                <c:pt idx="11">
                  <c:v>Қостанай </c:v>
                </c:pt>
                <c:pt idx="12">
                  <c:v>Туркістан  </c:v>
                </c:pt>
                <c:pt idx="13">
                  <c:v>Павлодар  </c:v>
                </c:pt>
                <c:pt idx="14">
                  <c:v>  Ұлытау обл</c:v>
                </c:pt>
                <c:pt idx="15">
                  <c:v>  Абай обл</c:v>
                </c:pt>
                <c:pt idx="16">
                  <c:v>Қараганды</c:v>
                </c:pt>
                <c:pt idx="17">
                  <c:v>ШҚО</c:v>
                </c:pt>
                <c:pt idx="18">
                  <c:v>Атырау </c:v>
                </c:pt>
                <c:pt idx="19">
                  <c:v> Шымкент қ</c:v>
                </c:pt>
              </c:strCache>
            </c:strRef>
          </c:cat>
          <c:val>
            <c:numRef>
              <c:f>Лист3!$C$66:$C$85</c:f>
              <c:numCache>
                <c:formatCode>General</c:formatCode>
                <c:ptCount val="20"/>
                <c:pt idx="0">
                  <c:v>95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89</c:v>
                </c:pt>
                <c:pt idx="5">
                  <c:v>88</c:v>
                </c:pt>
                <c:pt idx="6">
                  <c:v>87</c:v>
                </c:pt>
                <c:pt idx="7">
                  <c:v>86</c:v>
                </c:pt>
                <c:pt idx="8">
                  <c:v>86</c:v>
                </c:pt>
                <c:pt idx="9">
                  <c:v>86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84</c:v>
                </c:pt>
                <c:pt idx="14">
                  <c:v>84</c:v>
                </c:pt>
                <c:pt idx="15">
                  <c:v>84</c:v>
                </c:pt>
                <c:pt idx="16">
                  <c:v>83</c:v>
                </c:pt>
                <c:pt idx="17">
                  <c:v>83</c:v>
                </c:pt>
                <c:pt idx="18">
                  <c:v>73</c:v>
                </c:pt>
                <c:pt idx="1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3-4749-80FB-5D4C1632D6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224896"/>
        <c:axId val="130226432"/>
        <c:axId val="0"/>
      </c:bar3DChart>
      <c:catAx>
        <c:axId val="130224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0226432"/>
        <c:crosses val="autoZero"/>
        <c:auto val="1"/>
        <c:lblAlgn val="ctr"/>
        <c:lblOffset val="100"/>
        <c:noMultiLvlLbl val="0"/>
      </c:catAx>
      <c:valAx>
        <c:axId val="130226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022489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/>
              <a:t>Уровень освоения содержания ТУПр детьми предшкольных групп/классов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Лист1!$B$203:$B$222</c:f>
              <c:strCache>
                <c:ptCount val="20"/>
                <c:pt idx="0">
                  <c:v>Кызылординская </c:v>
                </c:pt>
                <c:pt idx="1">
                  <c:v>Жамбылская</c:v>
                </c:pt>
                <c:pt idx="2">
                  <c:v>ЗКО</c:v>
                </c:pt>
                <c:pt idx="3">
                  <c:v>СКО</c:v>
                </c:pt>
                <c:pt idx="4">
                  <c:v>Павлодарская </c:v>
                </c:pt>
                <c:pt idx="5">
                  <c:v>Карагандинская </c:v>
                </c:pt>
                <c:pt idx="6">
                  <c:v>ВКО</c:v>
                </c:pt>
                <c:pt idx="7">
                  <c:v>Актюбинская </c:v>
                </c:pt>
                <c:pt idx="8">
                  <c:v>Костанайская </c:v>
                </c:pt>
                <c:pt idx="9">
                  <c:v>г.Алматы</c:v>
                </c:pt>
                <c:pt idx="10">
                  <c:v>Акмолинская </c:v>
                </c:pt>
                <c:pt idx="11">
                  <c:v>Мангистауская </c:v>
                </c:pt>
                <c:pt idx="12">
                  <c:v>область Абай</c:v>
                </c:pt>
                <c:pt idx="13">
                  <c:v>г.Астана</c:v>
                </c:pt>
                <c:pt idx="14">
                  <c:v>Алматинская </c:v>
                </c:pt>
                <c:pt idx="15">
                  <c:v>область Ұлытау</c:v>
                </c:pt>
                <c:pt idx="16">
                  <c:v>Туркестанская </c:v>
                </c:pt>
                <c:pt idx="17">
                  <c:v>область Жетісу</c:v>
                </c:pt>
                <c:pt idx="18">
                  <c:v>Атырауская </c:v>
                </c:pt>
                <c:pt idx="19">
                  <c:v>г.Шымкент</c:v>
                </c:pt>
              </c:strCache>
            </c:strRef>
          </c:cat>
          <c:val>
            <c:numRef>
              <c:f>Лист1!$C$203:$C$222</c:f>
              <c:numCache>
                <c:formatCode>General</c:formatCode>
                <c:ptCount val="20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91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88</c:v>
                </c:pt>
                <c:pt idx="11">
                  <c:v>87</c:v>
                </c:pt>
                <c:pt idx="12">
                  <c:v>87</c:v>
                </c:pt>
                <c:pt idx="13">
                  <c:v>86</c:v>
                </c:pt>
                <c:pt idx="14">
                  <c:v>86</c:v>
                </c:pt>
                <c:pt idx="15">
                  <c:v>85</c:v>
                </c:pt>
                <c:pt idx="16">
                  <c:v>84</c:v>
                </c:pt>
                <c:pt idx="17">
                  <c:v>82</c:v>
                </c:pt>
                <c:pt idx="18">
                  <c:v>81</c:v>
                </c:pt>
                <c:pt idx="1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A-4C00-AAEC-CAF18E924254}"/>
            </c:ext>
          </c:extLst>
        </c:ser>
        <c:ser>
          <c:idx val="1"/>
          <c:order val="1"/>
          <c:invertIfNegative val="0"/>
          <c:cat>
            <c:strRef>
              <c:f>Лист1!$B$203:$B$222</c:f>
              <c:strCache>
                <c:ptCount val="20"/>
                <c:pt idx="0">
                  <c:v>Кызылординская </c:v>
                </c:pt>
                <c:pt idx="1">
                  <c:v>Жамбылская</c:v>
                </c:pt>
                <c:pt idx="2">
                  <c:v>ЗКО</c:v>
                </c:pt>
                <c:pt idx="3">
                  <c:v>СКО</c:v>
                </c:pt>
                <c:pt idx="4">
                  <c:v>Павлодарская </c:v>
                </c:pt>
                <c:pt idx="5">
                  <c:v>Карагандинская </c:v>
                </c:pt>
                <c:pt idx="6">
                  <c:v>ВКО</c:v>
                </c:pt>
                <c:pt idx="7">
                  <c:v>Актюбинская </c:v>
                </c:pt>
                <c:pt idx="8">
                  <c:v>Костанайская </c:v>
                </c:pt>
                <c:pt idx="9">
                  <c:v>г.Алматы</c:v>
                </c:pt>
                <c:pt idx="10">
                  <c:v>Акмолинская </c:v>
                </c:pt>
                <c:pt idx="11">
                  <c:v>Мангистауская </c:v>
                </c:pt>
                <c:pt idx="12">
                  <c:v>область Абай</c:v>
                </c:pt>
                <c:pt idx="13">
                  <c:v>г.Астана</c:v>
                </c:pt>
                <c:pt idx="14">
                  <c:v>Алматинская </c:v>
                </c:pt>
                <c:pt idx="15">
                  <c:v>область Ұлытау</c:v>
                </c:pt>
                <c:pt idx="16">
                  <c:v>Туркестанская </c:v>
                </c:pt>
                <c:pt idx="17">
                  <c:v>область Жетісу</c:v>
                </c:pt>
                <c:pt idx="18">
                  <c:v>Атырауская </c:v>
                </c:pt>
                <c:pt idx="19">
                  <c:v>г.Шымкент</c:v>
                </c:pt>
              </c:strCache>
            </c:strRef>
          </c:cat>
          <c:val>
            <c:numRef>
              <c:f>Лист1!$D$203:$D$222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4DEA-4C00-AAEC-CAF18E924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4221056"/>
        <c:axId val="114222592"/>
      </c:barChart>
      <c:catAx>
        <c:axId val="11422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4222592"/>
        <c:crosses val="autoZero"/>
        <c:auto val="1"/>
        <c:lblAlgn val="ctr"/>
        <c:lblOffset val="100"/>
        <c:noMultiLvlLbl val="0"/>
      </c:catAx>
      <c:valAx>
        <c:axId val="114222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142210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/>
              <a:t>Мектепалды топ/сыныптағы балалардың Үлгілік оқу бағдарламасы мазмұнын меңгеру деңгейі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Лист3!$B$87:$B$106</c:f>
              <c:strCache>
                <c:ptCount val="20"/>
                <c:pt idx="0">
                  <c:v>Қызылорда</c:v>
                </c:pt>
                <c:pt idx="1">
                  <c:v>Жамбыл </c:v>
                </c:pt>
                <c:pt idx="2">
                  <c:v>БҚО</c:v>
                </c:pt>
                <c:pt idx="3">
                  <c:v>СҚО</c:v>
                </c:pt>
                <c:pt idx="4">
                  <c:v>Павлодар  </c:v>
                </c:pt>
                <c:pt idx="5">
                  <c:v>Қараганда</c:v>
                </c:pt>
                <c:pt idx="6">
                  <c:v> Алматы қ</c:v>
                </c:pt>
                <c:pt idx="7">
                  <c:v>Актөбе </c:v>
                </c:pt>
                <c:pt idx="8">
                  <c:v>Ақмола </c:v>
                </c:pt>
                <c:pt idx="9">
                  <c:v>Маңғыстау </c:v>
                </c:pt>
                <c:pt idx="10">
                  <c:v>  Абай обл</c:v>
                </c:pt>
                <c:pt idx="11">
                  <c:v>Алматы </c:v>
                </c:pt>
                <c:pt idx="12">
                  <c:v>  Ұлытау обл</c:v>
                </c:pt>
                <c:pt idx="13">
                  <c:v>Қостанай </c:v>
                </c:pt>
                <c:pt idx="14">
                  <c:v>Туркістан </c:v>
                </c:pt>
                <c:pt idx="15">
                  <c:v>  Жетісу обл</c:v>
                </c:pt>
                <c:pt idx="16">
                  <c:v>ШҚО</c:v>
                </c:pt>
                <c:pt idx="17">
                  <c:v> Астана қ</c:v>
                </c:pt>
                <c:pt idx="18">
                  <c:v>Атырау  </c:v>
                </c:pt>
                <c:pt idx="19">
                  <c:v> Шымкент қ</c:v>
                </c:pt>
              </c:strCache>
            </c:strRef>
          </c:cat>
          <c:val>
            <c:numRef>
              <c:f>Лист3!$C$87:$C$106</c:f>
              <c:numCache>
                <c:formatCode>General</c:formatCode>
                <c:ptCount val="20"/>
                <c:pt idx="0">
                  <c:v>94</c:v>
                </c:pt>
                <c:pt idx="1">
                  <c:v>92</c:v>
                </c:pt>
                <c:pt idx="2">
                  <c:v>92</c:v>
                </c:pt>
                <c:pt idx="3">
                  <c:v>91</c:v>
                </c:pt>
                <c:pt idx="4">
                  <c:v>90</c:v>
                </c:pt>
                <c:pt idx="5">
                  <c:v>90</c:v>
                </c:pt>
                <c:pt idx="6">
                  <c:v>89</c:v>
                </c:pt>
                <c:pt idx="7">
                  <c:v>89</c:v>
                </c:pt>
                <c:pt idx="8">
                  <c:v>88</c:v>
                </c:pt>
                <c:pt idx="9">
                  <c:v>87</c:v>
                </c:pt>
                <c:pt idx="10">
                  <c:v>87</c:v>
                </c:pt>
                <c:pt idx="11">
                  <c:v>86</c:v>
                </c:pt>
                <c:pt idx="12">
                  <c:v>85</c:v>
                </c:pt>
                <c:pt idx="13">
                  <c:v>85</c:v>
                </c:pt>
                <c:pt idx="14">
                  <c:v>84</c:v>
                </c:pt>
                <c:pt idx="15">
                  <c:v>82</c:v>
                </c:pt>
                <c:pt idx="16">
                  <c:v>81</c:v>
                </c:pt>
                <c:pt idx="17">
                  <c:v>75</c:v>
                </c:pt>
                <c:pt idx="18">
                  <c:v>74</c:v>
                </c:pt>
                <c:pt idx="1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D-42E3-9F04-419945BEB79A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Лист3!$B$87:$B$106</c:f>
              <c:strCache>
                <c:ptCount val="20"/>
                <c:pt idx="0">
                  <c:v>Қызылорда</c:v>
                </c:pt>
                <c:pt idx="1">
                  <c:v>Жамбыл </c:v>
                </c:pt>
                <c:pt idx="2">
                  <c:v>БҚО</c:v>
                </c:pt>
                <c:pt idx="3">
                  <c:v>СҚО</c:v>
                </c:pt>
                <c:pt idx="4">
                  <c:v>Павлодар  </c:v>
                </c:pt>
                <c:pt idx="5">
                  <c:v>Қараганда</c:v>
                </c:pt>
                <c:pt idx="6">
                  <c:v> Алматы қ</c:v>
                </c:pt>
                <c:pt idx="7">
                  <c:v>Актөбе </c:v>
                </c:pt>
                <c:pt idx="8">
                  <c:v>Ақмола </c:v>
                </c:pt>
                <c:pt idx="9">
                  <c:v>Маңғыстау </c:v>
                </c:pt>
                <c:pt idx="10">
                  <c:v>  Абай обл</c:v>
                </c:pt>
                <c:pt idx="11">
                  <c:v>Алматы </c:v>
                </c:pt>
                <c:pt idx="12">
                  <c:v>  Ұлытау обл</c:v>
                </c:pt>
                <c:pt idx="13">
                  <c:v>Қостанай </c:v>
                </c:pt>
                <c:pt idx="14">
                  <c:v>Туркістан </c:v>
                </c:pt>
                <c:pt idx="15">
                  <c:v>  Жетісу обл</c:v>
                </c:pt>
                <c:pt idx="16">
                  <c:v>ШҚО</c:v>
                </c:pt>
                <c:pt idx="17">
                  <c:v> Астана қ</c:v>
                </c:pt>
                <c:pt idx="18">
                  <c:v>Атырау  </c:v>
                </c:pt>
                <c:pt idx="19">
                  <c:v> Шымкент қ</c:v>
                </c:pt>
              </c:strCache>
            </c:strRef>
          </c:cat>
          <c:val>
            <c:numRef>
              <c:f>Лист3!$D$87:$D$106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7B9D-42E3-9F04-419945BEB7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257664"/>
        <c:axId val="130259200"/>
        <c:axId val="0"/>
      </c:bar3DChart>
      <c:catAx>
        <c:axId val="13025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0259200"/>
        <c:crosses val="autoZero"/>
        <c:auto val="1"/>
        <c:lblAlgn val="ctr"/>
        <c:lblOffset val="100"/>
        <c:noMultiLvlLbl val="0"/>
      </c:catAx>
      <c:valAx>
        <c:axId val="1302592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02576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/>
              <a:t>Жас ерекшелігі әртүрлі</a:t>
            </a:r>
            <a:r>
              <a:rPr lang="ru-RU" sz="1200" baseline="0"/>
              <a:t> топтар (1,2 жастағы) балалардың Үлгілік оқу бағдарламасы мазмұнын меңгеру деңгейі</a:t>
            </a:r>
            <a:endParaRPr lang="ru-RU" sz="12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Лист3!$B$108:$B$127</c:f>
              <c:strCache>
                <c:ptCount val="20"/>
                <c:pt idx="0">
                  <c:v>Актөбе</c:v>
                </c:pt>
                <c:pt idx="1">
                  <c:v>Ақмола</c:v>
                </c:pt>
                <c:pt idx="2">
                  <c:v>Маңғыстау </c:v>
                </c:pt>
                <c:pt idx="3">
                  <c:v>Алматы </c:v>
                </c:pt>
                <c:pt idx="4">
                  <c:v>Қараганда</c:v>
                </c:pt>
                <c:pt idx="5">
                  <c:v>Павлодар  </c:v>
                </c:pt>
                <c:pt idx="6">
                  <c:v> Алматы қ</c:v>
                </c:pt>
                <c:pt idx="7">
                  <c:v> Астана қ</c:v>
                </c:pt>
                <c:pt idx="8">
                  <c:v>  Абай обл</c:v>
                </c:pt>
                <c:pt idx="9">
                  <c:v>СҚО</c:v>
                </c:pt>
                <c:pt idx="10">
                  <c:v>Жамбыл </c:v>
                </c:pt>
                <c:pt idx="11">
                  <c:v>Қостанай </c:v>
                </c:pt>
                <c:pt idx="12">
                  <c:v>  Ұлытау обл</c:v>
                </c:pt>
                <c:pt idx="13">
                  <c:v>Туркістан </c:v>
                </c:pt>
                <c:pt idx="14">
                  <c:v>  Жетісу обл</c:v>
                </c:pt>
                <c:pt idx="15">
                  <c:v>ШҚО</c:v>
                </c:pt>
                <c:pt idx="16">
                  <c:v>Атырау </c:v>
                </c:pt>
                <c:pt idx="17">
                  <c:v> Шымкент қ</c:v>
                </c:pt>
                <c:pt idx="18">
                  <c:v>Қызылорда</c:v>
                </c:pt>
                <c:pt idx="19">
                  <c:v>БҚО</c:v>
                </c:pt>
              </c:strCache>
            </c:strRef>
          </c:cat>
          <c:val>
            <c:numRef>
              <c:f>Лист3!$C$108:$C$127</c:f>
              <c:numCache>
                <c:formatCode>General</c:formatCode>
                <c:ptCount val="20"/>
                <c:pt idx="0">
                  <c:v>83</c:v>
                </c:pt>
                <c:pt idx="1">
                  <c:v>78</c:v>
                </c:pt>
                <c:pt idx="2">
                  <c:v>75</c:v>
                </c:pt>
                <c:pt idx="3">
                  <c:v>64</c:v>
                </c:pt>
                <c:pt idx="4">
                  <c:v>46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3-4900-8628-BEAC4E7356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304256"/>
        <c:axId val="130311296"/>
        <c:axId val="0"/>
      </c:bar3DChart>
      <c:catAx>
        <c:axId val="130304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0311296"/>
        <c:crosses val="autoZero"/>
        <c:auto val="1"/>
        <c:lblAlgn val="ctr"/>
        <c:lblOffset val="100"/>
        <c:noMultiLvlLbl val="0"/>
      </c:catAx>
      <c:valAx>
        <c:axId val="130311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03042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/>
              <a:t>Жас ерекшелігі әртүрлі(3,4,5</a:t>
            </a:r>
            <a:r>
              <a:rPr lang="ru-RU" sz="1200" baseline="0"/>
              <a:t> жастағы) балалардың Үлгілік оқу бағдарламасы мазмұнын меңгеру деңгейі</a:t>
            </a:r>
            <a:endParaRPr lang="ru-RU" sz="1200"/>
          </a:p>
        </c:rich>
      </c:tx>
      <c:layout>
        <c:manualLayout>
          <c:xMode val="edge"/>
          <c:yMode val="edge"/>
          <c:x val="0.12854155730533681"/>
          <c:y val="3.703703703703703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Лист3!$B$129:$B$148</c:f>
              <c:strCache>
                <c:ptCount val="20"/>
                <c:pt idx="0">
                  <c:v>  Абай обл</c:v>
                </c:pt>
                <c:pt idx="1">
                  <c:v>  Ұлытау обл</c:v>
                </c:pt>
                <c:pt idx="2">
                  <c:v>Қараганда</c:v>
                </c:pt>
                <c:pt idx="3">
                  <c:v>Ақмола</c:v>
                </c:pt>
                <c:pt idx="4">
                  <c:v> Астана қ</c:v>
                </c:pt>
                <c:pt idx="5">
                  <c:v>Актөбе</c:v>
                </c:pt>
                <c:pt idx="6">
                  <c:v>Алматы </c:v>
                </c:pt>
                <c:pt idx="7">
                  <c:v>  Жетісу обл</c:v>
                </c:pt>
                <c:pt idx="8">
                  <c:v>Маңғыстау </c:v>
                </c:pt>
                <c:pt idx="9">
                  <c:v>СҚО</c:v>
                </c:pt>
                <c:pt idx="10">
                  <c:v>Жамбыл </c:v>
                </c:pt>
                <c:pt idx="11">
                  <c:v>Қостанай </c:v>
                </c:pt>
                <c:pt idx="12">
                  <c:v> Алматы қ</c:v>
                </c:pt>
                <c:pt idx="13">
                  <c:v>Туркістан </c:v>
                </c:pt>
                <c:pt idx="14">
                  <c:v>Павлодар </c:v>
                </c:pt>
                <c:pt idx="15">
                  <c:v>ШҚО</c:v>
                </c:pt>
                <c:pt idx="16">
                  <c:v>Атырау </c:v>
                </c:pt>
                <c:pt idx="17">
                  <c:v> Шымкент қ</c:v>
                </c:pt>
                <c:pt idx="18">
                  <c:v>Қызылорда</c:v>
                </c:pt>
                <c:pt idx="19">
                  <c:v>БҚО</c:v>
                </c:pt>
              </c:strCache>
            </c:strRef>
          </c:cat>
          <c:val>
            <c:numRef>
              <c:f>Лист3!$C$129:$C$148</c:f>
              <c:numCache>
                <c:formatCode>General</c:formatCode>
                <c:ptCount val="20"/>
                <c:pt idx="0">
                  <c:v>87</c:v>
                </c:pt>
                <c:pt idx="1">
                  <c:v>80</c:v>
                </c:pt>
                <c:pt idx="2">
                  <c:v>77</c:v>
                </c:pt>
                <c:pt idx="3">
                  <c:v>77</c:v>
                </c:pt>
                <c:pt idx="4">
                  <c:v>75</c:v>
                </c:pt>
                <c:pt idx="5">
                  <c:v>75</c:v>
                </c:pt>
                <c:pt idx="6">
                  <c:v>71</c:v>
                </c:pt>
                <c:pt idx="7">
                  <c:v>69</c:v>
                </c:pt>
                <c:pt idx="8">
                  <c:v>29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C-4A33-9C54-77B7C41FE7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335872"/>
        <c:axId val="131010560"/>
        <c:axId val="0"/>
      </c:bar3DChart>
      <c:catAx>
        <c:axId val="130335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1010560"/>
        <c:crosses val="autoZero"/>
        <c:auto val="1"/>
        <c:lblAlgn val="ctr"/>
        <c:lblOffset val="100"/>
        <c:noMultiLvlLbl val="0"/>
      </c:catAx>
      <c:valAx>
        <c:axId val="131010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03358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/>
              <a:t>Мектепке дейінгі жастағы балалардың Үлгілік оқу бағдарламасы мазмұнын</a:t>
            </a:r>
            <a:r>
              <a:rPr lang="ru-RU" sz="1200" baseline="0"/>
              <a:t> меңгеру деңгейі</a:t>
            </a:r>
            <a:endParaRPr lang="ru-RU" sz="12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Лист3!$B$150:$B$169</c:f>
              <c:strCache>
                <c:ptCount val="20"/>
                <c:pt idx="0">
                  <c:v>Қызылорда</c:v>
                </c:pt>
                <c:pt idx="1">
                  <c:v>Жамбыл </c:v>
                </c:pt>
                <c:pt idx="2">
                  <c:v>БҚО</c:v>
                </c:pt>
                <c:pt idx="3">
                  <c:v> Алматы қ</c:v>
                </c:pt>
                <c:pt idx="4">
                  <c:v>СҚО</c:v>
                </c:pt>
                <c:pt idx="5">
                  <c:v>Маңғыстау </c:v>
                </c:pt>
                <c:pt idx="6">
                  <c:v>Актөбе</c:v>
                </c:pt>
                <c:pt idx="7">
                  <c:v>Ақмола</c:v>
                </c:pt>
                <c:pt idx="8">
                  <c:v>Қараганды </c:v>
                </c:pt>
                <c:pt idx="9">
                  <c:v>Павлодар </c:v>
                </c:pt>
                <c:pt idx="10">
                  <c:v>  Абай обл</c:v>
                </c:pt>
                <c:pt idx="11">
                  <c:v>Алматы</c:v>
                </c:pt>
                <c:pt idx="12">
                  <c:v> Астана қ</c:v>
                </c:pt>
                <c:pt idx="13">
                  <c:v>Қостанай </c:v>
                </c:pt>
                <c:pt idx="14">
                  <c:v>Туркістан </c:v>
                </c:pt>
                <c:pt idx="15">
                  <c:v>  Ұлытау обл</c:v>
                </c:pt>
                <c:pt idx="16">
                  <c:v>ШҚО</c:v>
                </c:pt>
                <c:pt idx="17">
                  <c:v>  Жетісу обл</c:v>
                </c:pt>
                <c:pt idx="18">
                  <c:v>Атырау  </c:v>
                </c:pt>
                <c:pt idx="19">
                  <c:v> Шымкент қ</c:v>
                </c:pt>
              </c:strCache>
            </c:strRef>
          </c:cat>
          <c:val>
            <c:numRef>
              <c:f>Лист3!$C$150:$C$169</c:f>
              <c:numCache>
                <c:formatCode>General</c:formatCode>
                <c:ptCount val="20"/>
                <c:pt idx="0">
                  <c:v>94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87</c:v>
                </c:pt>
                <c:pt idx="5">
                  <c:v>87</c:v>
                </c:pt>
                <c:pt idx="6">
                  <c:v>86</c:v>
                </c:pt>
                <c:pt idx="7">
                  <c:v>84</c:v>
                </c:pt>
                <c:pt idx="8">
                  <c:v>84</c:v>
                </c:pt>
                <c:pt idx="9">
                  <c:v>83</c:v>
                </c:pt>
                <c:pt idx="10">
                  <c:v>83</c:v>
                </c:pt>
                <c:pt idx="11">
                  <c:v>83</c:v>
                </c:pt>
                <c:pt idx="12">
                  <c:v>83</c:v>
                </c:pt>
                <c:pt idx="13">
                  <c:v>83</c:v>
                </c:pt>
                <c:pt idx="14">
                  <c:v>81</c:v>
                </c:pt>
                <c:pt idx="15">
                  <c:v>81</c:v>
                </c:pt>
                <c:pt idx="16">
                  <c:v>80</c:v>
                </c:pt>
                <c:pt idx="17">
                  <c:v>80</c:v>
                </c:pt>
                <c:pt idx="18">
                  <c:v>71</c:v>
                </c:pt>
                <c:pt idx="1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2-4692-BA1D-3C3ED402F7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1047424"/>
        <c:axId val="131050112"/>
        <c:axId val="0"/>
      </c:bar3DChart>
      <c:catAx>
        <c:axId val="131047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1050112"/>
        <c:crosses val="autoZero"/>
        <c:auto val="1"/>
        <c:lblAlgn val="ctr"/>
        <c:lblOffset val="100"/>
        <c:noMultiLvlLbl val="0"/>
      </c:catAx>
      <c:valAx>
        <c:axId val="131050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104742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/>
              <a:t>Жас ерекшелігі әртүрлі топтар (1,2</a:t>
            </a:r>
            <a:r>
              <a:rPr lang="ru-RU" sz="1200" baseline="0"/>
              <a:t> жастағы) балалардың Үлгілік оқу бағдарламасы мазмұнын меңгеру деңгейі</a:t>
            </a:r>
            <a:endParaRPr lang="ru-RU" sz="1200"/>
          </a:p>
        </c:rich>
      </c:tx>
      <c:layout>
        <c:manualLayout>
          <c:xMode val="edge"/>
          <c:yMode val="edge"/>
          <c:x val="0.19072222222222221"/>
          <c:y val="3.24074074074074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Лист3!$B$108:$B$112</c:f>
              <c:strCache>
                <c:ptCount val="5"/>
                <c:pt idx="0">
                  <c:v>Актөбе</c:v>
                </c:pt>
                <c:pt idx="1">
                  <c:v>Ақмола</c:v>
                </c:pt>
                <c:pt idx="2">
                  <c:v>Маңғыстау </c:v>
                </c:pt>
                <c:pt idx="3">
                  <c:v>Алматы </c:v>
                </c:pt>
                <c:pt idx="4">
                  <c:v>Қараганда</c:v>
                </c:pt>
              </c:strCache>
            </c:strRef>
          </c:cat>
          <c:val>
            <c:numRef>
              <c:f>Лист3!$C$108:$C$112</c:f>
              <c:numCache>
                <c:formatCode>General</c:formatCode>
                <c:ptCount val="5"/>
                <c:pt idx="0">
                  <c:v>83</c:v>
                </c:pt>
                <c:pt idx="1">
                  <c:v>78</c:v>
                </c:pt>
                <c:pt idx="2">
                  <c:v>75</c:v>
                </c:pt>
                <c:pt idx="3">
                  <c:v>64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5-4C75-86C9-6E789B4D3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087744"/>
        <c:axId val="131089536"/>
      </c:barChart>
      <c:catAx>
        <c:axId val="13108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089536"/>
        <c:crosses val="autoZero"/>
        <c:auto val="1"/>
        <c:lblAlgn val="ctr"/>
        <c:lblOffset val="100"/>
        <c:noMultiLvlLbl val="0"/>
      </c:catAx>
      <c:valAx>
        <c:axId val="13108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08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 b="1"/>
              <a:t>Жас ерекшелігі әртүрлі</a:t>
            </a:r>
            <a:r>
              <a:rPr lang="ru-RU" sz="1200" b="1" baseline="0"/>
              <a:t> (3,4,5 жастағы) балалардың Үлгілік оқу бағдарламасы мазмұнын меңгеру деңгейі </a:t>
            </a:r>
            <a:endParaRPr lang="ru-RU" sz="12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Лист3!$B$129:$B$137</c:f>
              <c:strCache>
                <c:ptCount val="9"/>
                <c:pt idx="0">
                  <c:v>  Абай обл</c:v>
                </c:pt>
                <c:pt idx="1">
                  <c:v>  Ұлытау обл</c:v>
                </c:pt>
                <c:pt idx="2">
                  <c:v>Қараганда</c:v>
                </c:pt>
                <c:pt idx="3">
                  <c:v>Ақмола</c:v>
                </c:pt>
                <c:pt idx="4">
                  <c:v> Астана қ</c:v>
                </c:pt>
                <c:pt idx="5">
                  <c:v>Актөбе</c:v>
                </c:pt>
                <c:pt idx="6">
                  <c:v>Алматы </c:v>
                </c:pt>
                <c:pt idx="7">
                  <c:v>  Жетісу обл</c:v>
                </c:pt>
                <c:pt idx="8">
                  <c:v>Маңғыстау </c:v>
                </c:pt>
              </c:strCache>
            </c:strRef>
          </c:cat>
          <c:val>
            <c:numRef>
              <c:f>Лист3!$C$129:$C$137</c:f>
              <c:numCache>
                <c:formatCode>General</c:formatCode>
                <c:ptCount val="9"/>
                <c:pt idx="0">
                  <c:v>87</c:v>
                </c:pt>
                <c:pt idx="1">
                  <c:v>80</c:v>
                </c:pt>
                <c:pt idx="2">
                  <c:v>77</c:v>
                </c:pt>
                <c:pt idx="3">
                  <c:v>77</c:v>
                </c:pt>
                <c:pt idx="4">
                  <c:v>75</c:v>
                </c:pt>
                <c:pt idx="5">
                  <c:v>75</c:v>
                </c:pt>
                <c:pt idx="6">
                  <c:v>71</c:v>
                </c:pt>
                <c:pt idx="7">
                  <c:v>69</c:v>
                </c:pt>
                <c:pt idx="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2-43B3-B735-B2B737866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110400"/>
        <c:axId val="131111936"/>
      </c:barChart>
      <c:catAx>
        <c:axId val="13111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111936"/>
        <c:crosses val="autoZero"/>
        <c:auto val="1"/>
        <c:lblAlgn val="ctr"/>
        <c:lblOffset val="100"/>
        <c:noMultiLvlLbl val="0"/>
      </c:catAx>
      <c:valAx>
        <c:axId val="13111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11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/>
              <a:t>Мектепалды топ/сыныптағы балалардың Үлгілік оқу бағдарламасы мазмұнын меңгеру деңгейі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Лист3!$M$88:$M$107</c:f>
              <c:strCache>
                <c:ptCount val="20"/>
                <c:pt idx="0">
                  <c:v>Қызылорда</c:v>
                </c:pt>
                <c:pt idx="1">
                  <c:v>Жамбыл </c:v>
                </c:pt>
                <c:pt idx="2">
                  <c:v>БҚО</c:v>
                </c:pt>
                <c:pt idx="3">
                  <c:v>СҚО</c:v>
                </c:pt>
                <c:pt idx="4">
                  <c:v>Павлодар </c:v>
                </c:pt>
                <c:pt idx="5">
                  <c:v>Қараганда </c:v>
                </c:pt>
                <c:pt idx="6">
                  <c:v>ШҚО</c:v>
                </c:pt>
                <c:pt idx="7">
                  <c:v>Актөбе</c:v>
                </c:pt>
                <c:pt idx="8">
                  <c:v>Қостанай  </c:v>
                </c:pt>
                <c:pt idx="9">
                  <c:v> Алматы қ</c:v>
                </c:pt>
                <c:pt idx="10">
                  <c:v>Ақмола</c:v>
                </c:pt>
                <c:pt idx="11">
                  <c:v>Маңғыстау  </c:v>
                </c:pt>
                <c:pt idx="12">
                  <c:v>  Абай обл</c:v>
                </c:pt>
                <c:pt idx="13">
                  <c:v> Астана қ</c:v>
                </c:pt>
                <c:pt idx="14">
                  <c:v>Алматы</c:v>
                </c:pt>
                <c:pt idx="15">
                  <c:v> Ұлытау обл</c:v>
                </c:pt>
                <c:pt idx="16">
                  <c:v>Туркістан  </c:v>
                </c:pt>
                <c:pt idx="17">
                  <c:v>  Жетісу обл</c:v>
                </c:pt>
                <c:pt idx="18">
                  <c:v>Атырау </c:v>
                </c:pt>
                <c:pt idx="19">
                  <c:v> Шымкент қ</c:v>
                </c:pt>
              </c:strCache>
            </c:strRef>
          </c:cat>
          <c:val>
            <c:numRef>
              <c:f>Лист3!$N$88:$N$107</c:f>
              <c:numCache>
                <c:formatCode>General</c:formatCode>
                <c:ptCount val="20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91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88</c:v>
                </c:pt>
                <c:pt idx="11">
                  <c:v>87</c:v>
                </c:pt>
                <c:pt idx="12">
                  <c:v>87</c:v>
                </c:pt>
                <c:pt idx="13">
                  <c:v>86</c:v>
                </c:pt>
                <c:pt idx="14">
                  <c:v>86</c:v>
                </c:pt>
                <c:pt idx="15">
                  <c:v>85</c:v>
                </c:pt>
                <c:pt idx="16">
                  <c:v>84</c:v>
                </c:pt>
                <c:pt idx="17">
                  <c:v>82</c:v>
                </c:pt>
                <c:pt idx="18">
                  <c:v>81</c:v>
                </c:pt>
                <c:pt idx="1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7-4F8F-AD4B-7E35E6C9C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161472"/>
        <c:axId val="131171456"/>
      </c:barChart>
      <c:catAx>
        <c:axId val="131161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1171456"/>
        <c:crosses val="autoZero"/>
        <c:auto val="1"/>
        <c:lblAlgn val="ctr"/>
        <c:lblOffset val="100"/>
        <c:noMultiLvlLbl val="0"/>
      </c:catAx>
      <c:valAx>
        <c:axId val="1311714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31161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/>
              <a:t>Уровень освоения содержания ТУПр ДВО детьми дошкольного</a:t>
            </a:r>
            <a:r>
              <a:rPr lang="ru-RU" sz="1200" baseline="0"/>
              <a:t> возраста</a:t>
            </a:r>
            <a:endParaRPr lang="ru-R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Лист1!$B$225:$B$244</c:f>
              <c:strCache>
                <c:ptCount val="20"/>
                <c:pt idx="0">
                  <c:v>Кызылординская </c:v>
                </c:pt>
                <c:pt idx="1">
                  <c:v>Жамбылская</c:v>
                </c:pt>
                <c:pt idx="2">
                  <c:v>ЗКО</c:v>
                </c:pt>
                <c:pt idx="3">
                  <c:v>г.Алматы</c:v>
                </c:pt>
                <c:pt idx="4">
                  <c:v>СКО</c:v>
                </c:pt>
                <c:pt idx="5">
                  <c:v>Мангистауская </c:v>
                </c:pt>
                <c:pt idx="6">
                  <c:v>Актюбинская </c:v>
                </c:pt>
                <c:pt idx="7">
                  <c:v>Акмолинская </c:v>
                </c:pt>
                <c:pt idx="8">
                  <c:v>Карагандинская </c:v>
                </c:pt>
                <c:pt idx="9">
                  <c:v>Павлодарская </c:v>
                </c:pt>
                <c:pt idx="10">
                  <c:v>область Абай</c:v>
                </c:pt>
                <c:pt idx="11">
                  <c:v>Алматинская </c:v>
                </c:pt>
                <c:pt idx="12">
                  <c:v>г.Астана</c:v>
                </c:pt>
                <c:pt idx="13">
                  <c:v>Костанайская </c:v>
                </c:pt>
                <c:pt idx="14">
                  <c:v>Туркестанская </c:v>
                </c:pt>
                <c:pt idx="15">
                  <c:v>область Ұлытау</c:v>
                </c:pt>
                <c:pt idx="16">
                  <c:v>ВКО</c:v>
                </c:pt>
                <c:pt idx="17">
                  <c:v>область Жетісу</c:v>
                </c:pt>
                <c:pt idx="18">
                  <c:v>Атырауская </c:v>
                </c:pt>
                <c:pt idx="19">
                  <c:v>г.Шымкент</c:v>
                </c:pt>
              </c:strCache>
            </c:strRef>
          </c:cat>
          <c:val>
            <c:numRef>
              <c:f>Лист1!$C$225:$C$244</c:f>
              <c:numCache>
                <c:formatCode>General</c:formatCode>
                <c:ptCount val="20"/>
                <c:pt idx="0">
                  <c:v>94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87</c:v>
                </c:pt>
                <c:pt idx="5">
                  <c:v>87</c:v>
                </c:pt>
                <c:pt idx="6">
                  <c:v>86</c:v>
                </c:pt>
                <c:pt idx="7">
                  <c:v>84</c:v>
                </c:pt>
                <c:pt idx="8">
                  <c:v>84</c:v>
                </c:pt>
                <c:pt idx="9">
                  <c:v>83</c:v>
                </c:pt>
                <c:pt idx="10">
                  <c:v>83</c:v>
                </c:pt>
                <c:pt idx="11">
                  <c:v>83</c:v>
                </c:pt>
                <c:pt idx="12">
                  <c:v>83</c:v>
                </c:pt>
                <c:pt idx="13">
                  <c:v>83</c:v>
                </c:pt>
                <c:pt idx="14">
                  <c:v>81</c:v>
                </c:pt>
                <c:pt idx="15">
                  <c:v>81</c:v>
                </c:pt>
                <c:pt idx="16">
                  <c:v>80</c:v>
                </c:pt>
                <c:pt idx="17">
                  <c:v>80</c:v>
                </c:pt>
                <c:pt idx="18">
                  <c:v>71</c:v>
                </c:pt>
                <c:pt idx="1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0-40FC-BE46-B4DD3CB83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059520"/>
        <c:axId val="114061312"/>
      </c:barChart>
      <c:catAx>
        <c:axId val="114059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4061312"/>
        <c:crosses val="autoZero"/>
        <c:auto val="1"/>
        <c:lblAlgn val="ctr"/>
        <c:lblOffset val="100"/>
        <c:noMultiLvlLbl val="0"/>
      </c:catAx>
      <c:valAx>
        <c:axId val="1140613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4059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082944"/>
        <c:axId val="114084480"/>
      </c:barChart>
      <c:catAx>
        <c:axId val="114082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4084480"/>
        <c:crosses val="autoZero"/>
        <c:auto val="1"/>
        <c:lblAlgn val="ctr"/>
        <c:lblOffset val="100"/>
        <c:noMultiLvlLbl val="0"/>
      </c:catAx>
      <c:valAx>
        <c:axId val="11408448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4082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Уровень освоения ТУПр ДВО детьми разновозрастной группы                    (дети 1 года, 2-хлет)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Лист1!$B$358:$B$362</c:f>
              <c:strCache>
                <c:ptCount val="5"/>
                <c:pt idx="0">
                  <c:v>Актюбинская </c:v>
                </c:pt>
                <c:pt idx="1">
                  <c:v>Акмолинская </c:v>
                </c:pt>
                <c:pt idx="2">
                  <c:v>Мангистауская </c:v>
                </c:pt>
                <c:pt idx="3">
                  <c:v>Алматинская </c:v>
                </c:pt>
                <c:pt idx="4">
                  <c:v>Карагандинская </c:v>
                </c:pt>
              </c:strCache>
            </c:strRef>
          </c:cat>
          <c:val>
            <c:numRef>
              <c:f>Лист1!$C$358:$C$362</c:f>
              <c:numCache>
                <c:formatCode>General</c:formatCode>
                <c:ptCount val="5"/>
                <c:pt idx="0">
                  <c:v>83</c:v>
                </c:pt>
                <c:pt idx="1">
                  <c:v>78</c:v>
                </c:pt>
                <c:pt idx="2">
                  <c:v>75</c:v>
                </c:pt>
                <c:pt idx="3">
                  <c:v>64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B-4CAF-9CD8-381796204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373888"/>
        <c:axId val="128375424"/>
      </c:barChart>
      <c:catAx>
        <c:axId val="12837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375424"/>
        <c:crosses val="autoZero"/>
        <c:auto val="1"/>
        <c:lblAlgn val="ctr"/>
        <c:lblOffset val="100"/>
        <c:noMultiLvlLbl val="0"/>
      </c:catAx>
      <c:valAx>
        <c:axId val="1283754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837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Уровень освоения содержания ТУПр ДВО детьми разновозрастной группы (дети 3-х, 4-х, 5-ти лет)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Лист1!$B$379:$B$387</c:f>
              <c:strCache>
                <c:ptCount val="9"/>
                <c:pt idx="0">
                  <c:v>область Абай</c:v>
                </c:pt>
                <c:pt idx="1">
                  <c:v>область Ұлытау</c:v>
                </c:pt>
                <c:pt idx="2">
                  <c:v>Карагандинская </c:v>
                </c:pt>
                <c:pt idx="3">
                  <c:v>Акмолинская </c:v>
                </c:pt>
                <c:pt idx="4">
                  <c:v>г.Астана</c:v>
                </c:pt>
                <c:pt idx="5">
                  <c:v>Актюбинская </c:v>
                </c:pt>
                <c:pt idx="6">
                  <c:v>Алматинская </c:v>
                </c:pt>
                <c:pt idx="7">
                  <c:v>область Жетісу</c:v>
                </c:pt>
                <c:pt idx="8">
                  <c:v>Мангистауская </c:v>
                </c:pt>
              </c:strCache>
            </c:strRef>
          </c:cat>
          <c:val>
            <c:numRef>
              <c:f>Лист1!$C$379:$C$387</c:f>
              <c:numCache>
                <c:formatCode>General</c:formatCode>
                <c:ptCount val="9"/>
                <c:pt idx="0">
                  <c:v>87</c:v>
                </c:pt>
                <c:pt idx="1">
                  <c:v>80</c:v>
                </c:pt>
                <c:pt idx="2">
                  <c:v>77</c:v>
                </c:pt>
                <c:pt idx="3">
                  <c:v>77</c:v>
                </c:pt>
                <c:pt idx="4">
                  <c:v>75</c:v>
                </c:pt>
                <c:pt idx="5">
                  <c:v>75</c:v>
                </c:pt>
                <c:pt idx="6">
                  <c:v>71</c:v>
                </c:pt>
                <c:pt idx="7">
                  <c:v>69</c:v>
                </c:pt>
                <c:pt idx="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C-4DB9-BC54-6FBA81923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447424"/>
        <c:axId val="129448960"/>
      </c:barChart>
      <c:catAx>
        <c:axId val="12944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448960"/>
        <c:crosses val="autoZero"/>
        <c:auto val="1"/>
        <c:lblAlgn val="ctr"/>
        <c:lblOffset val="100"/>
        <c:noMultiLvlLbl val="0"/>
      </c:catAx>
      <c:valAx>
        <c:axId val="1294489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944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/>
              <a:t>Уровень освоения содержания ТУПр детьми предшкольных групп/классов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Лист1!$B$203:$B$222</c:f>
              <c:strCache>
                <c:ptCount val="20"/>
                <c:pt idx="0">
                  <c:v>Кызылординская </c:v>
                </c:pt>
                <c:pt idx="1">
                  <c:v>Жамбылская</c:v>
                </c:pt>
                <c:pt idx="2">
                  <c:v>ЗКО</c:v>
                </c:pt>
                <c:pt idx="3">
                  <c:v>СКО</c:v>
                </c:pt>
                <c:pt idx="4">
                  <c:v>Павлодарская </c:v>
                </c:pt>
                <c:pt idx="5">
                  <c:v>Карагандинская </c:v>
                </c:pt>
                <c:pt idx="6">
                  <c:v>ВКО</c:v>
                </c:pt>
                <c:pt idx="7">
                  <c:v>Актюбинская </c:v>
                </c:pt>
                <c:pt idx="8">
                  <c:v>Костанайская </c:v>
                </c:pt>
                <c:pt idx="9">
                  <c:v>г.Алматы</c:v>
                </c:pt>
                <c:pt idx="10">
                  <c:v>Акмолинская </c:v>
                </c:pt>
                <c:pt idx="11">
                  <c:v>Мангистауская </c:v>
                </c:pt>
                <c:pt idx="12">
                  <c:v>область Абай</c:v>
                </c:pt>
                <c:pt idx="13">
                  <c:v>г.Астана</c:v>
                </c:pt>
                <c:pt idx="14">
                  <c:v>Алматинская </c:v>
                </c:pt>
                <c:pt idx="15">
                  <c:v>область Ұлытау</c:v>
                </c:pt>
                <c:pt idx="16">
                  <c:v>Туркестанская </c:v>
                </c:pt>
                <c:pt idx="17">
                  <c:v>область Жетісу</c:v>
                </c:pt>
                <c:pt idx="18">
                  <c:v>Атырауская </c:v>
                </c:pt>
                <c:pt idx="19">
                  <c:v>г.Шымкент</c:v>
                </c:pt>
              </c:strCache>
            </c:strRef>
          </c:cat>
          <c:val>
            <c:numRef>
              <c:f>Лист1!$C$203:$C$222</c:f>
              <c:numCache>
                <c:formatCode>General</c:formatCode>
                <c:ptCount val="20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91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88</c:v>
                </c:pt>
                <c:pt idx="11">
                  <c:v>87</c:v>
                </c:pt>
                <c:pt idx="12">
                  <c:v>87</c:v>
                </c:pt>
                <c:pt idx="13">
                  <c:v>86</c:v>
                </c:pt>
                <c:pt idx="14">
                  <c:v>86</c:v>
                </c:pt>
                <c:pt idx="15">
                  <c:v>85</c:v>
                </c:pt>
                <c:pt idx="16">
                  <c:v>84</c:v>
                </c:pt>
                <c:pt idx="17">
                  <c:v>82</c:v>
                </c:pt>
                <c:pt idx="18">
                  <c:v>81</c:v>
                </c:pt>
                <c:pt idx="1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8-4650-817B-5ED8511CC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571456"/>
        <c:axId val="129577344"/>
      </c:barChart>
      <c:catAx>
        <c:axId val="129571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9577344"/>
        <c:crosses val="autoZero"/>
        <c:auto val="1"/>
        <c:lblAlgn val="ctr"/>
        <c:lblOffset val="100"/>
        <c:noMultiLvlLbl val="0"/>
      </c:catAx>
      <c:valAx>
        <c:axId val="1295773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9571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/>
              <a:t>Уровень освоения содержания ТУПр</a:t>
            </a:r>
            <a:r>
              <a:rPr lang="ru-RU" sz="1200" baseline="0"/>
              <a:t> детьми предшкольных групп/классов</a:t>
            </a:r>
            <a:endParaRPr lang="ru-R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Лист1!$B$203:$B$222</c:f>
              <c:strCache>
                <c:ptCount val="20"/>
                <c:pt idx="0">
                  <c:v>Кызылординская </c:v>
                </c:pt>
                <c:pt idx="1">
                  <c:v>Жамбылская</c:v>
                </c:pt>
                <c:pt idx="2">
                  <c:v>ЗКО</c:v>
                </c:pt>
                <c:pt idx="3">
                  <c:v>СКО</c:v>
                </c:pt>
                <c:pt idx="4">
                  <c:v>Павлодарская </c:v>
                </c:pt>
                <c:pt idx="5">
                  <c:v>Карагандинская </c:v>
                </c:pt>
                <c:pt idx="6">
                  <c:v>ВКО</c:v>
                </c:pt>
                <c:pt idx="7">
                  <c:v>Актюбинская </c:v>
                </c:pt>
                <c:pt idx="8">
                  <c:v>Костанайская </c:v>
                </c:pt>
                <c:pt idx="9">
                  <c:v>г.Алматы</c:v>
                </c:pt>
                <c:pt idx="10">
                  <c:v>Акмолинская </c:v>
                </c:pt>
                <c:pt idx="11">
                  <c:v>Мангистауская </c:v>
                </c:pt>
                <c:pt idx="12">
                  <c:v>область Абай</c:v>
                </c:pt>
                <c:pt idx="13">
                  <c:v>г.Астана</c:v>
                </c:pt>
                <c:pt idx="14">
                  <c:v>Алматинская </c:v>
                </c:pt>
                <c:pt idx="15">
                  <c:v>область Ұлытау</c:v>
                </c:pt>
                <c:pt idx="16">
                  <c:v>Туркестанская </c:v>
                </c:pt>
                <c:pt idx="17">
                  <c:v>область Жетісу</c:v>
                </c:pt>
                <c:pt idx="18">
                  <c:v>Атырауская </c:v>
                </c:pt>
                <c:pt idx="19">
                  <c:v>г.Шымкент</c:v>
                </c:pt>
              </c:strCache>
            </c:strRef>
          </c:cat>
          <c:val>
            <c:numRef>
              <c:f>Лист1!$C$203:$C$222</c:f>
              <c:numCache>
                <c:formatCode>General</c:formatCode>
                <c:ptCount val="20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91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88</c:v>
                </c:pt>
                <c:pt idx="11">
                  <c:v>87</c:v>
                </c:pt>
                <c:pt idx="12">
                  <c:v>87</c:v>
                </c:pt>
                <c:pt idx="13">
                  <c:v>86</c:v>
                </c:pt>
                <c:pt idx="14">
                  <c:v>86</c:v>
                </c:pt>
                <c:pt idx="15">
                  <c:v>85</c:v>
                </c:pt>
                <c:pt idx="16">
                  <c:v>84</c:v>
                </c:pt>
                <c:pt idx="17">
                  <c:v>82</c:v>
                </c:pt>
                <c:pt idx="18">
                  <c:v>81</c:v>
                </c:pt>
                <c:pt idx="1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7-4213-9DB2-2E8C7B23A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02304"/>
        <c:axId val="129603840"/>
      </c:barChart>
      <c:catAx>
        <c:axId val="129602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9603840"/>
        <c:crosses val="autoZero"/>
        <c:auto val="1"/>
        <c:lblAlgn val="ctr"/>
        <c:lblOffset val="100"/>
        <c:noMultiLvlLbl val="0"/>
      </c:catAx>
      <c:valAx>
        <c:axId val="129603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960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chart" Target="../charts/chart8.xml"/><Relationship Id="rId18" Type="http://schemas.openxmlformats.org/officeDocument/2006/relationships/chart" Target="../charts/chart13.xml"/><Relationship Id="rId3" Type="http://schemas.openxmlformats.org/officeDocument/2006/relationships/image" Target="../media/image2.pn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17" Type="http://schemas.openxmlformats.org/officeDocument/2006/relationships/chart" Target="../charts/chart12.xml"/><Relationship Id="rId2" Type="http://schemas.openxmlformats.org/officeDocument/2006/relationships/image" Target="../media/image1.png"/><Relationship Id="rId16" Type="http://schemas.openxmlformats.org/officeDocument/2006/relationships/chart" Target="../charts/chart11.xml"/><Relationship Id="rId20" Type="http://schemas.openxmlformats.org/officeDocument/2006/relationships/chart" Target="../charts/chart15.xml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chart" Target="../charts/chart6.xml"/><Relationship Id="rId5" Type="http://schemas.openxmlformats.org/officeDocument/2006/relationships/image" Target="../media/image4.png"/><Relationship Id="rId15" Type="http://schemas.openxmlformats.org/officeDocument/2006/relationships/chart" Target="../charts/chart10.xml"/><Relationship Id="rId10" Type="http://schemas.openxmlformats.org/officeDocument/2006/relationships/chart" Target="../charts/chart5.xml"/><Relationship Id="rId19" Type="http://schemas.openxmlformats.org/officeDocument/2006/relationships/chart" Target="../charts/chart14.xml"/><Relationship Id="rId4" Type="http://schemas.openxmlformats.org/officeDocument/2006/relationships/image" Target="../media/image3.png"/><Relationship Id="rId9" Type="http://schemas.openxmlformats.org/officeDocument/2006/relationships/chart" Target="../charts/chart4.xml"/><Relationship Id="rId14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11" Type="http://schemas.openxmlformats.org/officeDocument/2006/relationships/chart" Target="../charts/chart36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144781</xdr:colOff>
      <xdr:row>192</xdr:row>
      <xdr:rowOff>57150</xdr:rowOff>
    </xdr:from>
    <xdr:to>
      <xdr:col>24</xdr:col>
      <xdr:colOff>190500</xdr:colOff>
      <xdr:row>192</xdr:row>
      <xdr:rowOff>102869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32</xdr:col>
      <xdr:colOff>565039</xdr:colOff>
      <xdr:row>264</xdr:row>
      <xdr:rowOff>85725</xdr:rowOff>
    </xdr:from>
    <xdr:to>
      <xdr:col>33</xdr:col>
      <xdr:colOff>167929</xdr:colOff>
      <xdr:row>265</xdr:row>
      <xdr:rowOff>25771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13471414" y="21174075"/>
          <a:ext cx="212490" cy="130546"/>
        </a:xfrm>
        <a:prstGeom prst="rect">
          <a:avLst/>
        </a:prstGeom>
      </xdr:spPr>
    </xdr:pic>
    <xdr:clientData/>
  </xdr:twoCellAnchor>
  <xdr:twoCellAnchor editAs="oneCell">
    <xdr:from>
      <xdr:col>32</xdr:col>
      <xdr:colOff>608875</xdr:colOff>
      <xdr:row>285</xdr:row>
      <xdr:rowOff>38100</xdr:rowOff>
    </xdr:from>
    <xdr:to>
      <xdr:col>33</xdr:col>
      <xdr:colOff>166797</xdr:colOff>
      <xdr:row>285</xdr:row>
      <xdr:rowOff>130533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13515250" y="25126950"/>
          <a:ext cx="167522" cy="92433"/>
        </a:xfrm>
        <a:prstGeom prst="rect">
          <a:avLst/>
        </a:prstGeom>
      </xdr:spPr>
    </xdr:pic>
    <xdr:clientData/>
  </xdr:twoCellAnchor>
  <xdr:twoCellAnchor editAs="oneCell">
    <xdr:from>
      <xdr:col>42</xdr:col>
      <xdr:colOff>488822</xdr:colOff>
      <xdr:row>319</xdr:row>
      <xdr:rowOff>142875</xdr:rowOff>
    </xdr:from>
    <xdr:to>
      <xdr:col>47</xdr:col>
      <xdr:colOff>123824</xdr:colOff>
      <xdr:row>320</xdr:row>
      <xdr:rowOff>78241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flipH="1" flipV="1">
          <a:off x="17071847" y="30946725"/>
          <a:ext cx="225552" cy="125866"/>
        </a:xfrm>
        <a:prstGeom prst="rect">
          <a:avLst/>
        </a:prstGeom>
      </xdr:spPr>
    </xdr:pic>
    <xdr:clientData/>
  </xdr:twoCellAnchor>
  <xdr:twoCellAnchor editAs="oneCell">
    <xdr:from>
      <xdr:col>35</xdr:col>
      <xdr:colOff>1167</xdr:colOff>
      <xdr:row>376</xdr:row>
      <xdr:rowOff>95498</xdr:rowOff>
    </xdr:from>
    <xdr:to>
      <xdr:col>38</xdr:col>
      <xdr:colOff>73928</xdr:colOff>
      <xdr:row>376</xdr:row>
      <xdr:rowOff>141217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145792" y="41757848"/>
          <a:ext cx="72761" cy="45719"/>
        </a:xfrm>
        <a:prstGeom prst="rect">
          <a:avLst/>
        </a:prstGeom>
      </xdr:spPr>
    </xdr:pic>
    <xdr:clientData/>
  </xdr:twoCellAnchor>
  <xdr:twoCellAnchor editAs="oneCell">
    <xdr:from>
      <xdr:col>38</xdr:col>
      <xdr:colOff>247650</xdr:colOff>
      <xdr:row>394</xdr:row>
      <xdr:rowOff>146752</xdr:rowOff>
    </xdr:from>
    <xdr:to>
      <xdr:col>38</xdr:col>
      <xdr:colOff>398244</xdr:colOff>
      <xdr:row>395</xdr:row>
      <xdr:rowOff>42566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392275" y="45238102"/>
          <a:ext cx="150594" cy="86314"/>
        </a:xfrm>
        <a:prstGeom prst="rect">
          <a:avLst/>
        </a:prstGeom>
      </xdr:spPr>
    </xdr:pic>
    <xdr:clientData/>
  </xdr:twoCellAnchor>
  <xdr:twoCellAnchor>
    <xdr:from>
      <xdr:col>32</xdr:col>
      <xdr:colOff>152399</xdr:colOff>
      <xdr:row>216</xdr:row>
      <xdr:rowOff>0</xdr:rowOff>
    </xdr:from>
    <xdr:to>
      <xdr:col>32</xdr:col>
      <xdr:colOff>198118</xdr:colOff>
      <xdr:row>216</xdr:row>
      <xdr:rowOff>57150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20955</xdr:colOff>
      <xdr:row>216</xdr:row>
      <xdr:rowOff>161925</xdr:rowOff>
    </xdr:from>
    <xdr:to>
      <xdr:col>16</xdr:col>
      <xdr:colOff>66674</xdr:colOff>
      <xdr:row>217</xdr:row>
      <xdr:rowOff>47625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428625</xdr:colOff>
      <xdr:row>225</xdr:row>
      <xdr:rowOff>38100</xdr:rowOff>
    </xdr:from>
    <xdr:to>
      <xdr:col>16</xdr:col>
      <xdr:colOff>123825</xdr:colOff>
      <xdr:row>239</xdr:row>
      <xdr:rowOff>114300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304799</xdr:colOff>
      <xdr:row>264</xdr:row>
      <xdr:rowOff>180974</xdr:rowOff>
    </xdr:from>
    <xdr:to>
      <xdr:col>15</xdr:col>
      <xdr:colOff>350518</xdr:colOff>
      <xdr:row>265</xdr:row>
      <xdr:rowOff>114299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409575</xdr:colOff>
      <xdr:row>356</xdr:row>
      <xdr:rowOff>128587</xdr:rowOff>
    </xdr:from>
    <xdr:to>
      <xdr:col>16</xdr:col>
      <xdr:colOff>104775</xdr:colOff>
      <xdr:row>371</xdr:row>
      <xdr:rowOff>14287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114300</xdr:colOff>
      <xdr:row>377</xdr:row>
      <xdr:rowOff>128587</xdr:rowOff>
    </xdr:from>
    <xdr:to>
      <xdr:col>15</xdr:col>
      <xdr:colOff>419100</xdr:colOff>
      <xdr:row>392</xdr:row>
      <xdr:rowOff>14287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32</xdr:col>
      <xdr:colOff>38100</xdr:colOff>
      <xdr:row>217</xdr:row>
      <xdr:rowOff>161925</xdr:rowOff>
    </xdr:from>
    <xdr:to>
      <xdr:col>32</xdr:col>
      <xdr:colOff>95250</xdr:colOff>
      <xdr:row>218</xdr:row>
      <xdr:rowOff>66675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419100</xdr:colOff>
      <xdr:row>203</xdr:row>
      <xdr:rowOff>28575</xdr:rowOff>
    </xdr:from>
    <xdr:to>
      <xdr:col>16</xdr:col>
      <xdr:colOff>114300</xdr:colOff>
      <xdr:row>217</xdr:row>
      <xdr:rowOff>104775</xdr:rowOff>
    </xdr:to>
    <xdr:graphicFrame macro="">
      <xdr:nvGraphicFramePr>
        <xdr:cNvPr id="19" name="Диаграмм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9525</xdr:colOff>
      <xdr:row>179</xdr:row>
      <xdr:rowOff>119062</xdr:rowOff>
    </xdr:from>
    <xdr:to>
      <xdr:col>15</xdr:col>
      <xdr:colOff>314325</xdr:colOff>
      <xdr:row>195</xdr:row>
      <xdr:rowOff>4762</xdr:rowOff>
    </xdr:to>
    <xdr:graphicFrame macro="">
      <xdr:nvGraphicFramePr>
        <xdr:cNvPr id="20" name="Диаграмма 19">
          <a:extLst>
            <a:ext uri="{FF2B5EF4-FFF2-40B4-BE49-F238E27FC236}">
              <a16:creationId xmlns:a16="http://schemas.microsoft.com/office/drawing/2014/main" id="{15BCA177-9C94-C501-EFAE-C5F1177461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523875</xdr:colOff>
      <xdr:row>246</xdr:row>
      <xdr:rowOff>166687</xdr:rowOff>
    </xdr:from>
    <xdr:to>
      <xdr:col>16</xdr:col>
      <xdr:colOff>219075</xdr:colOff>
      <xdr:row>261</xdr:row>
      <xdr:rowOff>52387</xdr:rowOff>
    </xdr:to>
    <xdr:graphicFrame macro="">
      <xdr:nvGraphicFramePr>
        <xdr:cNvPr id="21" name="Диаграмма 20">
          <a:extLst>
            <a:ext uri="{FF2B5EF4-FFF2-40B4-BE49-F238E27FC236}">
              <a16:creationId xmlns:a16="http://schemas.microsoft.com/office/drawing/2014/main" id="{EB1ABDC0-396B-FBAB-9605-01E5902695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123825</xdr:colOff>
      <xdr:row>291</xdr:row>
      <xdr:rowOff>128587</xdr:rowOff>
    </xdr:from>
    <xdr:to>
      <xdr:col>23</xdr:col>
      <xdr:colOff>304800</xdr:colOff>
      <xdr:row>306</xdr:row>
      <xdr:rowOff>14287</xdr:rowOff>
    </xdr:to>
    <xdr:graphicFrame macro="">
      <xdr:nvGraphicFramePr>
        <xdr:cNvPr id="22" name="Диаграмма 21">
          <a:extLst>
            <a:ext uri="{FF2B5EF4-FFF2-40B4-BE49-F238E27FC236}">
              <a16:creationId xmlns:a16="http://schemas.microsoft.com/office/drawing/2014/main" id="{C2F635ED-866C-D6F6-679C-6684B1DF9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571500</xdr:colOff>
      <xdr:row>316</xdr:row>
      <xdr:rowOff>147637</xdr:rowOff>
    </xdr:from>
    <xdr:to>
      <xdr:col>29</xdr:col>
      <xdr:colOff>123825</xdr:colOff>
      <xdr:row>331</xdr:row>
      <xdr:rowOff>33337</xdr:rowOff>
    </xdr:to>
    <xdr:graphicFrame macro="">
      <xdr:nvGraphicFramePr>
        <xdr:cNvPr id="23" name="Диаграмма 22">
          <a:extLst>
            <a:ext uri="{FF2B5EF4-FFF2-40B4-BE49-F238E27FC236}">
              <a16:creationId xmlns:a16="http://schemas.microsoft.com/office/drawing/2014/main" id="{C2C53B7D-3ABD-4A49-0D29-CDDA9ACD05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180975</xdr:colOff>
      <xdr:row>404</xdr:row>
      <xdr:rowOff>61912</xdr:rowOff>
    </xdr:from>
    <xdr:to>
      <xdr:col>15</xdr:col>
      <xdr:colOff>485775</xdr:colOff>
      <xdr:row>418</xdr:row>
      <xdr:rowOff>138112</xdr:rowOff>
    </xdr:to>
    <xdr:graphicFrame macro="">
      <xdr:nvGraphicFramePr>
        <xdr:cNvPr id="24" name="Диаграмма 23">
          <a:extLst>
            <a:ext uri="{FF2B5EF4-FFF2-40B4-BE49-F238E27FC236}">
              <a16:creationId xmlns:a16="http://schemas.microsoft.com/office/drawing/2014/main" id="{096870F7-6E70-4038-BE3E-7F75E7F7E0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23</xdr:col>
      <xdr:colOff>371475</xdr:colOff>
      <xdr:row>376</xdr:row>
      <xdr:rowOff>180975</xdr:rowOff>
    </xdr:from>
    <xdr:to>
      <xdr:col>39</xdr:col>
      <xdr:colOff>28575</xdr:colOff>
      <xdr:row>391</xdr:row>
      <xdr:rowOff>66675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23</xdr:row>
      <xdr:rowOff>4762</xdr:rowOff>
    </xdr:from>
    <xdr:to>
      <xdr:col>6</xdr:col>
      <xdr:colOff>466725</xdr:colOff>
      <xdr:row>37</xdr:row>
      <xdr:rowOff>80962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542925</xdr:colOff>
      <xdr:row>42</xdr:row>
      <xdr:rowOff>109537</xdr:rowOff>
    </xdr:from>
    <xdr:to>
      <xdr:col>20</xdr:col>
      <xdr:colOff>238125</xdr:colOff>
      <xdr:row>56</xdr:row>
      <xdr:rowOff>185737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314325</xdr:colOff>
      <xdr:row>94</xdr:row>
      <xdr:rowOff>23812</xdr:rowOff>
    </xdr:from>
    <xdr:to>
      <xdr:col>19</xdr:col>
      <xdr:colOff>9525</xdr:colOff>
      <xdr:row>108</xdr:row>
      <xdr:rowOff>100012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428625</xdr:colOff>
      <xdr:row>112</xdr:row>
      <xdr:rowOff>80962</xdr:rowOff>
    </xdr:from>
    <xdr:to>
      <xdr:col>19</xdr:col>
      <xdr:colOff>123825</xdr:colOff>
      <xdr:row>126</xdr:row>
      <xdr:rowOff>157162</xdr:rowOff>
    </xdr:to>
    <xdr:graphicFrame macro="">
      <xdr:nvGraphicFramePr>
        <xdr:cNvPr id="19" name="Диаграмма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185737</xdr:colOff>
      <xdr:row>149</xdr:row>
      <xdr:rowOff>42862</xdr:rowOff>
    </xdr:from>
    <xdr:to>
      <xdr:col>20</xdr:col>
      <xdr:colOff>490537</xdr:colOff>
      <xdr:row>163</xdr:row>
      <xdr:rowOff>119062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519112</xdr:colOff>
      <xdr:row>130</xdr:row>
      <xdr:rowOff>100012</xdr:rowOff>
    </xdr:from>
    <xdr:to>
      <xdr:col>20</xdr:col>
      <xdr:colOff>214312</xdr:colOff>
      <xdr:row>144</xdr:row>
      <xdr:rowOff>176212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219075</xdr:colOff>
      <xdr:row>10</xdr:row>
      <xdr:rowOff>71437</xdr:rowOff>
    </xdr:from>
    <xdr:to>
      <xdr:col>16</xdr:col>
      <xdr:colOff>523875</xdr:colOff>
      <xdr:row>24</xdr:row>
      <xdr:rowOff>147637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0F4826E-2753-A805-FCED-4403B327CB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19050</xdr:colOff>
      <xdr:row>27</xdr:row>
      <xdr:rowOff>100012</xdr:rowOff>
    </xdr:from>
    <xdr:to>
      <xdr:col>19</xdr:col>
      <xdr:colOff>323850</xdr:colOff>
      <xdr:row>41</xdr:row>
      <xdr:rowOff>176212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A53EA729-E041-FC27-44B1-4FC9AE1B24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123825</xdr:colOff>
      <xdr:row>59</xdr:row>
      <xdr:rowOff>147637</xdr:rowOff>
    </xdr:from>
    <xdr:to>
      <xdr:col>19</xdr:col>
      <xdr:colOff>428625</xdr:colOff>
      <xdr:row>74</xdr:row>
      <xdr:rowOff>33337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3700E56A-E73F-FDFA-17F2-7516B4F6BA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180975</xdr:colOff>
      <xdr:row>77</xdr:row>
      <xdr:rowOff>14287</xdr:rowOff>
    </xdr:from>
    <xdr:to>
      <xdr:col>18</xdr:col>
      <xdr:colOff>485775</xdr:colOff>
      <xdr:row>91</xdr:row>
      <xdr:rowOff>90487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754575CA-0EA9-5D7C-D83C-FFB49733E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2</xdr:row>
      <xdr:rowOff>47625</xdr:rowOff>
    </xdr:from>
    <xdr:to>
      <xdr:col>11</xdr:col>
      <xdr:colOff>533400</xdr:colOff>
      <xdr:row>16</xdr:row>
      <xdr:rowOff>123825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171450</xdr:colOff>
      <xdr:row>23</xdr:row>
      <xdr:rowOff>123825</xdr:rowOff>
    </xdr:from>
    <xdr:to>
      <xdr:col>12</xdr:col>
      <xdr:colOff>476250</xdr:colOff>
      <xdr:row>38</xdr:row>
      <xdr:rowOff>9525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428625</xdr:colOff>
      <xdr:row>45</xdr:row>
      <xdr:rowOff>47625</xdr:rowOff>
    </xdr:from>
    <xdr:to>
      <xdr:col>10</xdr:col>
      <xdr:colOff>123825</xdr:colOff>
      <xdr:row>59</xdr:row>
      <xdr:rowOff>123825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476250</xdr:colOff>
      <xdr:row>67</xdr:row>
      <xdr:rowOff>0</xdr:rowOff>
    </xdr:from>
    <xdr:to>
      <xdr:col>11</xdr:col>
      <xdr:colOff>171450</xdr:colOff>
      <xdr:row>81</xdr:row>
      <xdr:rowOff>76200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295275</xdr:colOff>
      <xdr:row>87</xdr:row>
      <xdr:rowOff>0</xdr:rowOff>
    </xdr:from>
    <xdr:to>
      <xdr:col>10</xdr:col>
      <xdr:colOff>600075</xdr:colOff>
      <xdr:row>101</xdr:row>
      <xdr:rowOff>76200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419099</xdr:colOff>
      <xdr:row>108</xdr:row>
      <xdr:rowOff>28575</xdr:rowOff>
    </xdr:from>
    <xdr:to>
      <xdr:col>11</xdr:col>
      <xdr:colOff>200024</xdr:colOff>
      <xdr:row>123</xdr:row>
      <xdr:rowOff>66675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171450</xdr:colOff>
      <xdr:row>130</xdr:row>
      <xdr:rowOff>123825</xdr:rowOff>
    </xdr:from>
    <xdr:to>
      <xdr:col>10</xdr:col>
      <xdr:colOff>476250</xdr:colOff>
      <xdr:row>145</xdr:row>
      <xdr:rowOff>9525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381000</xdr:colOff>
      <xdr:row>151</xdr:row>
      <xdr:rowOff>19050</xdr:rowOff>
    </xdr:from>
    <xdr:to>
      <xdr:col>11</xdr:col>
      <xdr:colOff>76200</xdr:colOff>
      <xdr:row>165</xdr:row>
      <xdr:rowOff>95250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352425</xdr:colOff>
      <xdr:row>109</xdr:row>
      <xdr:rowOff>42862</xdr:rowOff>
    </xdr:from>
    <xdr:to>
      <xdr:col>19</xdr:col>
      <xdr:colOff>47625</xdr:colOff>
      <xdr:row>123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495300</xdr:colOff>
      <xdr:row>129</xdr:row>
      <xdr:rowOff>33337</xdr:rowOff>
    </xdr:from>
    <xdr:to>
      <xdr:col>19</xdr:col>
      <xdr:colOff>190500</xdr:colOff>
      <xdr:row>143</xdr:row>
      <xdr:rowOff>109537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333375</xdr:colOff>
      <xdr:row>87</xdr:row>
      <xdr:rowOff>180975</xdr:rowOff>
    </xdr:from>
    <xdr:to>
      <xdr:col>22</xdr:col>
      <xdr:colOff>28575</xdr:colOff>
      <xdr:row>102</xdr:row>
      <xdr:rowOff>66675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P191"/>
  <sheetViews>
    <sheetView tabSelected="1" zoomScale="60" zoomScaleNormal="60" workbookViewId="0">
      <pane ySplit="5" topLeftCell="A171" activePane="bottomLeft" state="frozen"/>
      <selection pane="bottomLeft" activeCell="AK201" sqref="AK201"/>
    </sheetView>
  </sheetViews>
  <sheetFormatPr defaultRowHeight="15" x14ac:dyDescent="0.25"/>
  <cols>
    <col min="1" max="1" width="9.28515625" bestFit="1" customWidth="1"/>
    <col min="2" max="2" width="31.42578125" customWidth="1"/>
    <col min="3" max="5" width="8.85546875" hidden="1" customWidth="1"/>
    <col min="6" max="7" width="8.85546875" customWidth="1"/>
    <col min="8" max="8" width="10.140625" customWidth="1"/>
    <col min="9" max="9" width="8.85546875" customWidth="1"/>
    <col min="10" max="10" width="9.85546875" customWidth="1"/>
    <col min="11" max="11" width="6.28515625" customWidth="1"/>
    <col min="12" max="12" width="12.42578125" customWidth="1"/>
    <col min="13" max="13" width="14.5703125" customWidth="1"/>
    <col min="14" max="14" width="13.28515625" customWidth="1"/>
    <col min="15" max="15" width="11.7109375" customWidth="1"/>
    <col min="16" max="16" width="15.140625" customWidth="1"/>
    <col min="17" max="17" width="13.28515625" customWidth="1"/>
    <col min="18" max="18" width="12.85546875" customWidth="1"/>
    <col min="19" max="19" width="14.7109375" customWidth="1"/>
    <col min="20" max="20" width="13" customWidth="1"/>
    <col min="21" max="21" width="11.85546875" customWidth="1"/>
    <col min="22" max="22" width="13.85546875" customWidth="1"/>
    <col min="23" max="23" width="12.85546875" customWidth="1"/>
    <col min="24" max="24" width="11.42578125" customWidth="1"/>
    <col min="25" max="25" width="14.42578125" customWidth="1"/>
    <col min="26" max="26" width="13.42578125" customWidth="1"/>
    <col min="27" max="27" width="14.28515625" customWidth="1"/>
    <col min="28" max="28" width="10.28515625" customWidth="1"/>
    <col min="29" max="29" width="8.85546875" customWidth="1"/>
    <col min="30" max="30" width="10.7109375" customWidth="1"/>
    <col min="31" max="31" width="8.85546875" customWidth="1"/>
    <col min="32" max="32" width="11.5703125" customWidth="1"/>
    <col min="33" max="33" width="8.85546875" customWidth="1"/>
    <col min="34" max="34" width="10.140625" customWidth="1"/>
    <col min="35" max="35" width="12.5703125" bestFit="1" customWidth="1"/>
    <col min="36" max="36" width="12.28515625" bestFit="1" customWidth="1"/>
    <col min="37" max="37" width="11.42578125" bestFit="1" customWidth="1"/>
    <col min="38" max="38" width="12.5703125" customWidth="1"/>
  </cols>
  <sheetData>
    <row r="2" spans="1:40" ht="18.75" x14ac:dyDescent="0.3">
      <c r="A2" s="77" t="s">
        <v>57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</row>
    <row r="3" spans="1:40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40" ht="89.25" customHeight="1" x14ac:dyDescent="0.3">
      <c r="A4" s="88" t="s">
        <v>0</v>
      </c>
      <c r="B4" s="80" t="s">
        <v>1</v>
      </c>
      <c r="C4" s="82" t="s">
        <v>2</v>
      </c>
      <c r="D4" s="82"/>
      <c r="E4" s="83" t="s">
        <v>3</v>
      </c>
      <c r="F4" s="85" t="s">
        <v>4</v>
      </c>
      <c r="G4" s="87"/>
      <c r="H4" s="85" t="s">
        <v>5</v>
      </c>
      <c r="I4" s="86"/>
      <c r="J4" s="86"/>
      <c r="K4" s="87"/>
      <c r="L4" s="80" t="s">
        <v>6</v>
      </c>
      <c r="M4" s="81" t="s">
        <v>7</v>
      </c>
      <c r="N4" s="81"/>
      <c r="O4" s="81"/>
      <c r="P4" s="82" t="s">
        <v>8</v>
      </c>
      <c r="Q4" s="82"/>
      <c r="R4" s="82"/>
      <c r="S4" s="82" t="s">
        <v>9</v>
      </c>
      <c r="T4" s="82"/>
      <c r="U4" s="82"/>
      <c r="V4" s="82" t="s">
        <v>10</v>
      </c>
      <c r="W4" s="82"/>
      <c r="X4" s="82"/>
      <c r="Y4" s="82" t="s">
        <v>11</v>
      </c>
      <c r="Z4" s="82"/>
      <c r="AA4" s="82"/>
      <c r="AB4" s="81" t="s">
        <v>12</v>
      </c>
      <c r="AC4" s="81"/>
      <c r="AD4" s="81"/>
      <c r="AE4" s="81"/>
      <c r="AF4" s="81"/>
      <c r="AG4" s="81"/>
      <c r="AH4" s="82" t="s">
        <v>13</v>
      </c>
      <c r="AI4" s="80" t="s">
        <v>14</v>
      </c>
      <c r="AJ4" s="83" t="s">
        <v>15</v>
      </c>
      <c r="AK4" s="83" t="s">
        <v>13</v>
      </c>
      <c r="AL4" s="78" t="s">
        <v>16</v>
      </c>
    </row>
    <row r="5" spans="1:40" s="1" customFormat="1" ht="150" x14ac:dyDescent="0.25">
      <c r="A5" s="88"/>
      <c r="B5" s="80"/>
      <c r="C5" s="6" t="s">
        <v>17</v>
      </c>
      <c r="D5" s="6" t="s">
        <v>18</v>
      </c>
      <c r="E5" s="84"/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80"/>
      <c r="M5" s="6" t="s">
        <v>25</v>
      </c>
      <c r="N5" s="6" t="s">
        <v>26</v>
      </c>
      <c r="O5" s="6" t="s">
        <v>27</v>
      </c>
      <c r="P5" s="6" t="s">
        <v>25</v>
      </c>
      <c r="Q5" s="6" t="s">
        <v>26</v>
      </c>
      <c r="R5" s="6" t="s">
        <v>27</v>
      </c>
      <c r="S5" s="6" t="s">
        <v>25</v>
      </c>
      <c r="T5" s="6" t="s">
        <v>26</v>
      </c>
      <c r="U5" s="6" t="s">
        <v>27</v>
      </c>
      <c r="V5" s="6" t="s">
        <v>25</v>
      </c>
      <c r="W5" s="6" t="s">
        <v>26</v>
      </c>
      <c r="X5" s="6" t="s">
        <v>27</v>
      </c>
      <c r="Y5" s="6" t="s">
        <v>25</v>
      </c>
      <c r="Z5" s="6" t="s">
        <v>26</v>
      </c>
      <c r="AA5" s="6" t="s">
        <v>27</v>
      </c>
      <c r="AB5" s="6" t="s">
        <v>25</v>
      </c>
      <c r="AC5" s="6" t="s">
        <v>16</v>
      </c>
      <c r="AD5" s="6" t="s">
        <v>26</v>
      </c>
      <c r="AE5" s="6" t="s">
        <v>16</v>
      </c>
      <c r="AF5" s="6" t="s">
        <v>27</v>
      </c>
      <c r="AG5" s="6" t="s">
        <v>16</v>
      </c>
      <c r="AH5" s="82"/>
      <c r="AI5" s="80"/>
      <c r="AJ5" s="84"/>
      <c r="AK5" s="84"/>
      <c r="AL5" s="79"/>
    </row>
    <row r="6" spans="1:40" ht="18.75" x14ac:dyDescent="0.3">
      <c r="A6" s="7">
        <v>1</v>
      </c>
      <c r="B6" s="8" t="s">
        <v>28</v>
      </c>
      <c r="C6" s="9"/>
      <c r="D6" s="9"/>
      <c r="E6" s="9"/>
      <c r="F6" s="10">
        <v>392</v>
      </c>
      <c r="G6" s="10">
        <v>875</v>
      </c>
      <c r="H6" s="10">
        <v>951</v>
      </c>
      <c r="I6" s="10">
        <v>180</v>
      </c>
      <c r="J6" s="10">
        <v>136</v>
      </c>
      <c r="K6" s="10">
        <v>0</v>
      </c>
      <c r="L6" s="10">
        <f>L8+L9+L10+L11+L12+L13+L14</f>
        <v>31985</v>
      </c>
      <c r="M6" s="10">
        <f>M8+M9+M10+M11+M12+M13+M14</f>
        <v>15162</v>
      </c>
      <c r="N6" s="10">
        <f t="shared" ref="N6:AA6" si="0">N8+N9+N10+N11+N12+N13+N14</f>
        <v>12486</v>
      </c>
      <c r="O6" s="10">
        <f t="shared" si="0"/>
        <v>4337</v>
      </c>
      <c r="P6" s="10">
        <f t="shared" si="0"/>
        <v>12690</v>
      </c>
      <c r="Q6" s="10">
        <f t="shared" si="0"/>
        <v>13669</v>
      </c>
      <c r="R6" s="10">
        <f t="shared" si="0"/>
        <v>5626</v>
      </c>
      <c r="S6" s="10">
        <f t="shared" si="0"/>
        <v>13067</v>
      </c>
      <c r="T6" s="10">
        <f t="shared" si="0"/>
        <v>13429</v>
      </c>
      <c r="U6" s="10">
        <f t="shared" si="0"/>
        <v>5489</v>
      </c>
      <c r="V6" s="10">
        <f t="shared" si="0"/>
        <v>13201</v>
      </c>
      <c r="W6" s="10">
        <f t="shared" si="0"/>
        <v>13426</v>
      </c>
      <c r="X6" s="10">
        <f t="shared" si="0"/>
        <v>5358</v>
      </c>
      <c r="Y6" s="10">
        <f t="shared" si="0"/>
        <v>13639</v>
      </c>
      <c r="Z6" s="10">
        <f t="shared" si="0"/>
        <v>13262</v>
      </c>
      <c r="AA6" s="10">
        <f t="shared" si="0"/>
        <v>5084</v>
      </c>
      <c r="AB6" s="11">
        <f>(M6+P6+S6+V6+Y6)/5</f>
        <v>13551.8</v>
      </c>
      <c r="AC6" s="12">
        <f>AB6*100/L6</f>
        <v>42.36923557917774</v>
      </c>
      <c r="AD6" s="11">
        <f>(N6+Q6+T6+W6+Z6)/5</f>
        <v>13254.4</v>
      </c>
      <c r="AE6" s="12">
        <f>AD6*100/L6</f>
        <v>41.439424730342346</v>
      </c>
      <c r="AF6" s="11">
        <f>(O6+R6+U6+X6+AA6)/5</f>
        <v>5178.8</v>
      </c>
      <c r="AG6" s="12">
        <f>AF6*100/L6</f>
        <v>16.191339690479911</v>
      </c>
      <c r="AH6" s="53">
        <f>AB6+AD6</f>
        <v>26806.199999999997</v>
      </c>
      <c r="AI6" s="12">
        <f>AH6*100/L6</f>
        <v>83.808660309520079</v>
      </c>
      <c r="AJ6" s="10">
        <f>L12+L13</f>
        <v>11026</v>
      </c>
      <c r="AK6" s="11">
        <f>AB12+AB13+AD12+AD13</f>
        <v>9596.7999999999993</v>
      </c>
      <c r="AL6" s="12">
        <f>AK6*100/AJ6</f>
        <v>87.037910393615078</v>
      </c>
    </row>
    <row r="7" spans="1:40" ht="18.75" x14ac:dyDescent="0.3">
      <c r="A7" s="7"/>
      <c r="B7" s="8" t="s">
        <v>16</v>
      </c>
      <c r="C7" s="9"/>
      <c r="D7" s="9"/>
      <c r="E7" s="9"/>
      <c r="F7" s="10"/>
      <c r="G7" s="10"/>
      <c r="H7" s="10"/>
      <c r="I7" s="10"/>
      <c r="J7" s="10"/>
      <c r="K7" s="10"/>
      <c r="L7" s="10"/>
      <c r="M7" s="12">
        <v>47.403470376739094</v>
      </c>
      <c r="N7" s="12">
        <v>39.037048616539003</v>
      </c>
      <c r="O7" s="12">
        <v>13.559481006721901</v>
      </c>
      <c r="P7" s="12">
        <v>39.674847584805377</v>
      </c>
      <c r="Q7" s="12">
        <v>42.735657339377831</v>
      </c>
      <c r="R7" s="12">
        <v>17.589495075816789</v>
      </c>
      <c r="S7" s="12">
        <v>40.853525089885885</v>
      </c>
      <c r="T7" s="12">
        <v>41.985305612005625</v>
      </c>
      <c r="U7" s="12">
        <v>17.16116929810849</v>
      </c>
      <c r="V7" s="12">
        <v>41.272471471002035</v>
      </c>
      <c r="W7" s="12">
        <v>41.975926215413473</v>
      </c>
      <c r="X7" s="12">
        <v>16.751602313584492</v>
      </c>
      <c r="Y7" s="12">
        <v>42.64186337345631</v>
      </c>
      <c r="Z7" s="12">
        <v>41.463185868375803</v>
      </c>
      <c r="AA7" s="12">
        <v>15.894950758167891</v>
      </c>
      <c r="AB7" s="10"/>
      <c r="AC7" s="10"/>
      <c r="AD7" s="10"/>
      <c r="AE7" s="10"/>
      <c r="AF7" s="11"/>
      <c r="AG7" s="12"/>
      <c r="AH7" s="11"/>
      <c r="AI7" s="12"/>
      <c r="AJ7" s="10"/>
      <c r="AK7" s="10"/>
      <c r="AL7" s="10"/>
    </row>
    <row r="8" spans="1:40" ht="18.75" customHeight="1" x14ac:dyDescent="0.3">
      <c r="A8" s="7"/>
      <c r="B8" s="13" t="s">
        <v>29</v>
      </c>
      <c r="C8" s="14"/>
      <c r="D8" s="14"/>
      <c r="E8" s="14"/>
      <c r="F8" s="7">
        <v>4</v>
      </c>
      <c r="G8" s="7">
        <v>53</v>
      </c>
      <c r="H8" s="7">
        <v>47</v>
      </c>
      <c r="I8" s="7">
        <v>1</v>
      </c>
      <c r="J8" s="7">
        <v>9</v>
      </c>
      <c r="K8" s="7">
        <v>0</v>
      </c>
      <c r="L8" s="56">
        <v>422</v>
      </c>
      <c r="M8" s="7">
        <v>139</v>
      </c>
      <c r="N8" s="7">
        <v>169</v>
      </c>
      <c r="O8" s="7">
        <v>114</v>
      </c>
      <c r="P8" s="7">
        <v>136</v>
      </c>
      <c r="Q8" s="7">
        <v>159</v>
      </c>
      <c r="R8" s="7">
        <v>127</v>
      </c>
      <c r="S8" s="7">
        <v>139</v>
      </c>
      <c r="T8" s="7">
        <v>165</v>
      </c>
      <c r="U8" s="7">
        <v>118</v>
      </c>
      <c r="V8" s="7">
        <v>147</v>
      </c>
      <c r="W8" s="7">
        <v>164</v>
      </c>
      <c r="X8" s="7">
        <v>111</v>
      </c>
      <c r="Y8" s="7">
        <v>150</v>
      </c>
      <c r="Z8" s="7">
        <v>190</v>
      </c>
      <c r="AA8" s="7">
        <v>82</v>
      </c>
      <c r="AB8" s="54">
        <f>(M8+P8+S8+V8+Y8)/5</f>
        <v>142.19999999999999</v>
      </c>
      <c r="AC8" s="55">
        <f>AB8*100/L8</f>
        <v>33.696682464454973</v>
      </c>
      <c r="AD8" s="54">
        <f>(N8+Q8+T8+W8+Z8)/5</f>
        <v>169.4</v>
      </c>
      <c r="AE8" s="55">
        <f>AD8*100/L8</f>
        <v>40.142180094786731</v>
      </c>
      <c r="AF8" s="54">
        <f>(O8+R8+U8+X8+AA8)/5</f>
        <v>110.4</v>
      </c>
      <c r="AG8" s="55">
        <f>AF8*100/L8</f>
        <v>26.161137440758292</v>
      </c>
      <c r="AH8" s="54">
        <f>AB8+AD8</f>
        <v>311.60000000000002</v>
      </c>
      <c r="AI8" s="55">
        <f>AH8*100/L8</f>
        <v>73.838862559241718</v>
      </c>
      <c r="AJ8" s="7"/>
      <c r="AK8" s="7"/>
      <c r="AL8" s="7"/>
      <c r="AN8" s="3">
        <f>AH6+AF6</f>
        <v>31984.999999999996</v>
      </c>
    </row>
    <row r="9" spans="1:40" ht="18.75" x14ac:dyDescent="0.3">
      <c r="A9" s="7"/>
      <c r="B9" s="17" t="s">
        <v>30</v>
      </c>
      <c r="C9" s="14"/>
      <c r="D9" s="14"/>
      <c r="E9" s="14"/>
      <c r="F9" s="7">
        <v>78</v>
      </c>
      <c r="G9" s="7">
        <v>152</v>
      </c>
      <c r="H9" s="7">
        <v>175</v>
      </c>
      <c r="I9" s="7">
        <v>36</v>
      </c>
      <c r="J9" s="7">
        <v>19</v>
      </c>
      <c r="K9" s="7">
        <v>0</v>
      </c>
      <c r="L9" s="56">
        <v>4852</v>
      </c>
      <c r="M9" s="7">
        <v>1719</v>
      </c>
      <c r="N9" s="7">
        <v>2157</v>
      </c>
      <c r="O9" s="7">
        <v>976</v>
      </c>
      <c r="P9" s="7">
        <v>1521</v>
      </c>
      <c r="Q9" s="7">
        <v>2219</v>
      </c>
      <c r="R9" s="7">
        <v>1112</v>
      </c>
      <c r="S9" s="7">
        <v>1452</v>
      </c>
      <c r="T9" s="7">
        <v>2245</v>
      </c>
      <c r="U9" s="7">
        <v>1155</v>
      </c>
      <c r="V9" s="7">
        <v>1495</v>
      </c>
      <c r="W9" s="7">
        <v>2271</v>
      </c>
      <c r="X9" s="7">
        <v>1086</v>
      </c>
      <c r="Y9" s="7">
        <v>1695</v>
      </c>
      <c r="Z9" s="7">
        <v>2248</v>
      </c>
      <c r="AA9" s="7">
        <v>909</v>
      </c>
      <c r="AB9" s="54">
        <f t="shared" ref="AB9:AB14" si="1">(M9+P9+S9+V9+Y9)/5</f>
        <v>1576.4</v>
      </c>
      <c r="AC9" s="55">
        <f t="shared" ref="AC9:AC14" si="2">AB9*100/L9</f>
        <v>32.489694971145916</v>
      </c>
      <c r="AD9" s="54">
        <f t="shared" ref="AD9:AD14" si="3">(N9+Q9+T9+W9+Z9)/5</f>
        <v>2228</v>
      </c>
      <c r="AE9" s="55">
        <f t="shared" ref="AE9:AE14" si="4">AD9*100/L9</f>
        <v>45.919208573784005</v>
      </c>
      <c r="AF9" s="54">
        <f t="shared" ref="AF9:AF14" si="5">(O9+R9+U9+X9+AA9)/5</f>
        <v>1047.5999999999999</v>
      </c>
      <c r="AG9" s="55">
        <f t="shared" ref="AG9:AG14" si="6">AF9*100/L9</f>
        <v>21.591096455070073</v>
      </c>
      <c r="AH9" s="54">
        <f t="shared" ref="AH9:AH14" si="7">AB9+AD9</f>
        <v>3804.4</v>
      </c>
      <c r="AI9" s="55">
        <f t="shared" ref="AI9:AI15" si="8">AH9*100/L9</f>
        <v>78.408903544929927</v>
      </c>
      <c r="AJ9" s="7"/>
      <c r="AK9" s="7"/>
      <c r="AL9" s="7"/>
    </row>
    <row r="10" spans="1:40" ht="18.75" x14ac:dyDescent="0.3">
      <c r="A10" s="7"/>
      <c r="B10" s="17" t="s">
        <v>31</v>
      </c>
      <c r="C10" s="14"/>
      <c r="D10" s="14"/>
      <c r="E10" s="14"/>
      <c r="F10" s="7">
        <v>97</v>
      </c>
      <c r="G10" s="7">
        <v>190</v>
      </c>
      <c r="H10" s="7">
        <v>223</v>
      </c>
      <c r="I10" s="7">
        <v>43</v>
      </c>
      <c r="J10" s="7">
        <v>21</v>
      </c>
      <c r="K10" s="7">
        <v>0</v>
      </c>
      <c r="L10" s="56">
        <v>7935</v>
      </c>
      <c r="M10" s="7">
        <v>3245</v>
      </c>
      <c r="N10" s="7">
        <v>3507</v>
      </c>
      <c r="O10" s="7">
        <v>1183</v>
      </c>
      <c r="P10" s="7">
        <v>2804</v>
      </c>
      <c r="Q10" s="7">
        <v>3573</v>
      </c>
      <c r="R10" s="7">
        <v>1558</v>
      </c>
      <c r="S10" s="7">
        <v>2866</v>
      </c>
      <c r="T10" s="7">
        <v>3577</v>
      </c>
      <c r="U10" s="7">
        <v>1492</v>
      </c>
      <c r="V10" s="7">
        <v>2959</v>
      </c>
      <c r="W10" s="7">
        <v>3474</v>
      </c>
      <c r="X10" s="7">
        <v>1502</v>
      </c>
      <c r="Y10" s="7">
        <v>2968</v>
      </c>
      <c r="Z10" s="7">
        <v>3604</v>
      </c>
      <c r="AA10" s="7">
        <v>1363</v>
      </c>
      <c r="AB10" s="54">
        <f t="shared" si="1"/>
        <v>2968.4</v>
      </c>
      <c r="AC10" s="55">
        <f t="shared" si="2"/>
        <v>37.40894770006301</v>
      </c>
      <c r="AD10" s="54">
        <f t="shared" si="3"/>
        <v>3547</v>
      </c>
      <c r="AE10" s="55">
        <f t="shared" si="4"/>
        <v>44.700693131695019</v>
      </c>
      <c r="AF10" s="54">
        <f t="shared" si="5"/>
        <v>1419.6</v>
      </c>
      <c r="AG10" s="55">
        <f t="shared" si="6"/>
        <v>17.890359168241964</v>
      </c>
      <c r="AH10" s="54">
        <f t="shared" si="7"/>
        <v>6515.4</v>
      </c>
      <c r="AI10" s="55">
        <f t="shared" si="8"/>
        <v>82.109640831758028</v>
      </c>
      <c r="AJ10" s="7"/>
      <c r="AK10" s="7"/>
      <c r="AL10" s="7"/>
    </row>
    <row r="11" spans="1:40" ht="18.75" x14ac:dyDescent="0.3">
      <c r="A11" s="7"/>
      <c r="B11" s="17" t="s">
        <v>32</v>
      </c>
      <c r="C11" s="14"/>
      <c r="D11" s="14"/>
      <c r="E11" s="14"/>
      <c r="F11" s="7">
        <v>93</v>
      </c>
      <c r="G11" s="7">
        <v>173</v>
      </c>
      <c r="H11" s="7">
        <v>202</v>
      </c>
      <c r="I11" s="7">
        <v>43</v>
      </c>
      <c r="J11" s="7">
        <v>21</v>
      </c>
      <c r="K11" s="7">
        <v>0</v>
      </c>
      <c r="L11" s="56">
        <v>7517</v>
      </c>
      <c r="M11" s="7">
        <v>3751</v>
      </c>
      <c r="N11" s="7">
        <v>2807</v>
      </c>
      <c r="O11" s="7">
        <v>959</v>
      </c>
      <c r="P11" s="7">
        <v>3165</v>
      </c>
      <c r="Q11" s="7">
        <v>3093</v>
      </c>
      <c r="R11" s="7">
        <v>1259</v>
      </c>
      <c r="S11" s="7">
        <v>3294</v>
      </c>
      <c r="T11" s="7">
        <v>3069</v>
      </c>
      <c r="U11" s="7">
        <v>1154</v>
      </c>
      <c r="V11" s="7">
        <v>3283</v>
      </c>
      <c r="W11" s="7">
        <v>3060</v>
      </c>
      <c r="X11" s="7">
        <v>1174</v>
      </c>
      <c r="Y11" s="7">
        <v>3392</v>
      </c>
      <c r="Z11" s="7">
        <v>2959</v>
      </c>
      <c r="AA11" s="7">
        <v>1166</v>
      </c>
      <c r="AB11" s="54">
        <f t="shared" si="1"/>
        <v>3377</v>
      </c>
      <c r="AC11" s="55">
        <f t="shared" si="2"/>
        <v>44.924837036051613</v>
      </c>
      <c r="AD11" s="54">
        <f t="shared" si="3"/>
        <v>2997.6</v>
      </c>
      <c r="AE11" s="55">
        <f t="shared" si="4"/>
        <v>39.877610748969005</v>
      </c>
      <c r="AF11" s="54">
        <f t="shared" si="5"/>
        <v>1142.4000000000001</v>
      </c>
      <c r="AG11" s="55">
        <f t="shared" si="6"/>
        <v>15.197552214979382</v>
      </c>
      <c r="AH11" s="54">
        <f t="shared" si="7"/>
        <v>6374.6</v>
      </c>
      <c r="AI11" s="55">
        <f t="shared" si="8"/>
        <v>84.802447785020618</v>
      </c>
      <c r="AJ11" s="7"/>
      <c r="AK11" s="7"/>
      <c r="AL11" s="7"/>
    </row>
    <row r="12" spans="1:40" ht="18.75" x14ac:dyDescent="0.3">
      <c r="A12" s="7"/>
      <c r="B12" s="13" t="s">
        <v>33</v>
      </c>
      <c r="C12" s="14"/>
      <c r="D12" s="14"/>
      <c r="E12" s="14"/>
      <c r="F12" s="7">
        <v>56</v>
      </c>
      <c r="G12" s="7">
        <v>45</v>
      </c>
      <c r="H12" s="7">
        <v>73</v>
      </c>
      <c r="I12" s="7">
        <v>16</v>
      </c>
      <c r="J12" s="7">
        <v>12</v>
      </c>
      <c r="K12" s="7">
        <v>0</v>
      </c>
      <c r="L12" s="56">
        <v>5131</v>
      </c>
      <c r="M12" s="7">
        <v>2883</v>
      </c>
      <c r="N12" s="7">
        <v>1805</v>
      </c>
      <c r="O12" s="7">
        <v>443</v>
      </c>
      <c r="P12" s="7">
        <v>2174</v>
      </c>
      <c r="Q12" s="7">
        <v>2207</v>
      </c>
      <c r="R12" s="7">
        <v>750</v>
      </c>
      <c r="S12" s="7">
        <v>2177</v>
      </c>
      <c r="T12" s="7">
        <v>2133</v>
      </c>
      <c r="U12" s="7">
        <v>821</v>
      </c>
      <c r="V12" s="7">
        <v>2304</v>
      </c>
      <c r="W12" s="7">
        <v>2104</v>
      </c>
      <c r="X12" s="7">
        <v>723</v>
      </c>
      <c r="Y12" s="7">
        <v>2410</v>
      </c>
      <c r="Z12" s="7">
        <v>2047</v>
      </c>
      <c r="AA12" s="7">
        <v>674</v>
      </c>
      <c r="AB12" s="54">
        <f t="shared" si="1"/>
        <v>2389.6</v>
      </c>
      <c r="AC12" s="55">
        <f t="shared" si="2"/>
        <v>46.571818358994349</v>
      </c>
      <c r="AD12" s="54">
        <f t="shared" si="3"/>
        <v>2059.1999999999998</v>
      </c>
      <c r="AE12" s="55">
        <f t="shared" si="4"/>
        <v>40.132527772364057</v>
      </c>
      <c r="AF12" s="54">
        <f t="shared" si="5"/>
        <v>682.2</v>
      </c>
      <c r="AG12" s="55">
        <f t="shared" si="6"/>
        <v>13.29565386864159</v>
      </c>
      <c r="AH12" s="54">
        <f t="shared" si="7"/>
        <v>4448.7999999999993</v>
      </c>
      <c r="AI12" s="55">
        <f t="shared" si="8"/>
        <v>86.704346131358392</v>
      </c>
      <c r="AJ12" s="7"/>
      <c r="AK12" s="7"/>
      <c r="AL12" s="7"/>
    </row>
    <row r="13" spans="1:40" ht="18.75" x14ac:dyDescent="0.3">
      <c r="A13" s="7"/>
      <c r="B13" s="13" t="s">
        <v>34</v>
      </c>
      <c r="C13" s="14"/>
      <c r="D13" s="14"/>
      <c r="E13" s="14"/>
      <c r="F13" s="7">
        <v>62</v>
      </c>
      <c r="G13" s="7">
        <v>246</v>
      </c>
      <c r="H13" s="7">
        <v>215</v>
      </c>
      <c r="I13" s="7">
        <v>41</v>
      </c>
      <c r="J13" s="7">
        <v>52</v>
      </c>
      <c r="K13" s="7">
        <v>0</v>
      </c>
      <c r="L13" s="56">
        <v>5895</v>
      </c>
      <c r="M13" s="7">
        <v>3298</v>
      </c>
      <c r="N13" s="7">
        <v>1966</v>
      </c>
      <c r="O13" s="7">
        <v>631</v>
      </c>
      <c r="P13" s="7">
        <v>2791</v>
      </c>
      <c r="Q13" s="7">
        <v>2316</v>
      </c>
      <c r="R13" s="7">
        <v>788</v>
      </c>
      <c r="S13" s="7">
        <v>3021</v>
      </c>
      <c r="T13" s="7">
        <v>2156</v>
      </c>
      <c r="U13" s="7">
        <v>718</v>
      </c>
      <c r="V13" s="7">
        <v>2895</v>
      </c>
      <c r="W13" s="7">
        <v>2267</v>
      </c>
      <c r="X13" s="7">
        <v>733</v>
      </c>
      <c r="Y13" s="7">
        <v>2898</v>
      </c>
      <c r="Z13" s="7">
        <v>2132</v>
      </c>
      <c r="AA13" s="7">
        <v>865</v>
      </c>
      <c r="AB13" s="54">
        <f t="shared" si="1"/>
        <v>2980.6</v>
      </c>
      <c r="AC13" s="55">
        <f t="shared" si="2"/>
        <v>50.561492790500424</v>
      </c>
      <c r="AD13" s="54">
        <f t="shared" si="3"/>
        <v>2167.4</v>
      </c>
      <c r="AE13" s="55">
        <f t="shared" si="4"/>
        <v>36.766751484308735</v>
      </c>
      <c r="AF13" s="54">
        <f t="shared" si="5"/>
        <v>747</v>
      </c>
      <c r="AG13" s="55">
        <f t="shared" si="6"/>
        <v>12.67175572519084</v>
      </c>
      <c r="AH13" s="54">
        <f t="shared" si="7"/>
        <v>5148</v>
      </c>
      <c r="AI13" s="55">
        <f t="shared" si="8"/>
        <v>87.328244274809165</v>
      </c>
      <c r="AJ13" s="7"/>
      <c r="AK13" s="15"/>
      <c r="AL13" s="15"/>
    </row>
    <row r="14" spans="1:40" ht="32.25" x14ac:dyDescent="0.3">
      <c r="A14" s="7"/>
      <c r="B14" s="2" t="s">
        <v>54</v>
      </c>
      <c r="C14" s="14"/>
      <c r="D14" s="14"/>
      <c r="E14" s="14"/>
      <c r="F14" s="7">
        <v>2</v>
      </c>
      <c r="G14" s="7">
        <v>16</v>
      </c>
      <c r="H14" s="7">
        <v>16</v>
      </c>
      <c r="I14" s="7">
        <v>0</v>
      </c>
      <c r="J14" s="7">
        <v>2</v>
      </c>
      <c r="K14" s="7">
        <v>0</v>
      </c>
      <c r="L14" s="56">
        <v>233</v>
      </c>
      <c r="M14" s="7">
        <v>127</v>
      </c>
      <c r="N14" s="7">
        <v>75</v>
      </c>
      <c r="O14" s="7">
        <v>31</v>
      </c>
      <c r="P14" s="7">
        <v>99</v>
      </c>
      <c r="Q14" s="7">
        <v>102</v>
      </c>
      <c r="R14" s="7">
        <v>32</v>
      </c>
      <c r="S14" s="7">
        <v>118</v>
      </c>
      <c r="T14" s="7">
        <v>84</v>
      </c>
      <c r="U14" s="7">
        <v>31</v>
      </c>
      <c r="V14" s="7">
        <v>118</v>
      </c>
      <c r="W14" s="7">
        <v>86</v>
      </c>
      <c r="X14" s="7">
        <v>29</v>
      </c>
      <c r="Y14" s="7">
        <v>126</v>
      </c>
      <c r="Z14" s="7">
        <v>82</v>
      </c>
      <c r="AA14" s="7">
        <v>25</v>
      </c>
      <c r="AB14" s="54">
        <f t="shared" si="1"/>
        <v>117.6</v>
      </c>
      <c r="AC14" s="55">
        <f t="shared" si="2"/>
        <v>50.472103004291846</v>
      </c>
      <c r="AD14" s="54">
        <f t="shared" si="3"/>
        <v>85.8</v>
      </c>
      <c r="AE14" s="55">
        <f t="shared" si="4"/>
        <v>36.824034334763951</v>
      </c>
      <c r="AF14" s="54">
        <f t="shared" si="5"/>
        <v>29.6</v>
      </c>
      <c r="AG14" s="55">
        <f t="shared" si="6"/>
        <v>12.703862660944205</v>
      </c>
      <c r="AH14" s="54">
        <f t="shared" si="7"/>
        <v>203.39999999999998</v>
      </c>
      <c r="AI14" s="55">
        <f>AH14*100/L14</f>
        <v>87.296137339055775</v>
      </c>
      <c r="AJ14" s="7"/>
      <c r="AK14" s="7"/>
      <c r="AL14" s="7"/>
    </row>
    <row r="15" spans="1:40" ht="18.75" x14ac:dyDescent="0.3">
      <c r="A15" s="7">
        <v>2</v>
      </c>
      <c r="B15" s="18" t="s">
        <v>35</v>
      </c>
      <c r="C15" s="9"/>
      <c r="D15" s="9"/>
      <c r="E15" s="9"/>
      <c r="F15" s="10">
        <v>511</v>
      </c>
      <c r="G15" s="10">
        <v>1605</v>
      </c>
      <c r="H15" s="10">
        <v>1317</v>
      </c>
      <c r="I15" s="10">
        <v>1346</v>
      </c>
      <c r="J15" s="10">
        <v>441</v>
      </c>
      <c r="K15" s="10">
        <v>0</v>
      </c>
      <c r="L15" s="10">
        <v>42945</v>
      </c>
      <c r="M15" s="10">
        <f>M17+M18+M19+M20+M21+M22+M23+M24</f>
        <v>19621</v>
      </c>
      <c r="N15" s="10">
        <f t="shared" ref="N15:AA15" si="9">N17+N18+N19+N20+N21+N22+N23+N24</f>
        <v>17798</v>
      </c>
      <c r="O15" s="10">
        <f t="shared" si="9"/>
        <v>5526</v>
      </c>
      <c r="P15" s="10">
        <f t="shared" si="9"/>
        <v>15738</v>
      </c>
      <c r="Q15" s="10">
        <f t="shared" si="9"/>
        <v>19515</v>
      </c>
      <c r="R15" s="10">
        <f t="shared" si="9"/>
        <v>7692</v>
      </c>
      <c r="S15" s="10">
        <f t="shared" si="9"/>
        <v>16667</v>
      </c>
      <c r="T15" s="10">
        <f t="shared" si="9"/>
        <v>19187</v>
      </c>
      <c r="U15" s="10">
        <f t="shared" si="9"/>
        <v>7091</v>
      </c>
      <c r="V15" s="10">
        <f t="shared" si="9"/>
        <v>16831</v>
      </c>
      <c r="W15" s="10">
        <f t="shared" si="9"/>
        <v>19269</v>
      </c>
      <c r="X15" s="10">
        <f t="shared" si="9"/>
        <v>6845</v>
      </c>
      <c r="Y15" s="10">
        <f t="shared" si="9"/>
        <v>17297</v>
      </c>
      <c r="Z15" s="10">
        <f t="shared" si="9"/>
        <v>18926</v>
      </c>
      <c r="AA15" s="10">
        <f t="shared" si="9"/>
        <v>6722</v>
      </c>
      <c r="AB15" s="11">
        <f>(M15+P15+S15+V15+Y15)/5</f>
        <v>17230.8</v>
      </c>
      <c r="AC15" s="12">
        <f>AB15*100/L15</f>
        <v>40.12294795668879</v>
      </c>
      <c r="AD15" s="11">
        <f>(N15+Q15+T15+W15+Z15)/5</f>
        <v>18939</v>
      </c>
      <c r="AE15" s="12">
        <f>AD15*100/L15</f>
        <v>44.100593782745371</v>
      </c>
      <c r="AF15" s="11">
        <f>(O15+R15+U15+X15+AA15)/5</f>
        <v>6775.2</v>
      </c>
      <c r="AG15" s="12">
        <f>AF15*100/L15</f>
        <v>15.776458260565841</v>
      </c>
      <c r="AH15" s="11">
        <f>(AB15+AD15)</f>
        <v>36169.800000000003</v>
      </c>
      <c r="AI15" s="12">
        <f t="shared" si="8"/>
        <v>84.223541739434168</v>
      </c>
      <c r="AJ15" s="10">
        <f>L21+L22</f>
        <v>13138</v>
      </c>
      <c r="AK15" s="11">
        <f>AB21+AB22+AD21+AD22</f>
        <v>11668.8</v>
      </c>
      <c r="AL15" s="12">
        <f>AK15*100/AJ15</f>
        <v>88.817171563403861</v>
      </c>
      <c r="AN15" s="3">
        <f>AK15+AF21+AF22</f>
        <v>13138</v>
      </c>
    </row>
    <row r="16" spans="1:40" ht="18.75" x14ac:dyDescent="0.3">
      <c r="A16" s="7"/>
      <c r="B16" s="18" t="s">
        <v>16</v>
      </c>
      <c r="C16" s="9"/>
      <c r="D16" s="9"/>
      <c r="E16" s="9"/>
      <c r="F16" s="19"/>
      <c r="G16" s="19"/>
      <c r="H16" s="19"/>
      <c r="I16" s="19"/>
      <c r="J16" s="19"/>
      <c r="K16" s="19"/>
      <c r="L16" s="10"/>
      <c r="M16" s="12">
        <v>45.68867155664222</v>
      </c>
      <c r="N16" s="12">
        <v>41.443707067178948</v>
      </c>
      <c r="O16" s="12">
        <v>12.867621376178834</v>
      </c>
      <c r="P16" s="12">
        <v>36.646873908487599</v>
      </c>
      <c r="Q16" s="12">
        <v>45.44184421935033</v>
      </c>
      <c r="R16" s="12">
        <v>17.911281872162068</v>
      </c>
      <c r="S16" s="12">
        <v>38.810105949470255</v>
      </c>
      <c r="T16" s="12">
        <v>44.678076609616951</v>
      </c>
      <c r="U16" s="12">
        <v>16.511817440912797</v>
      </c>
      <c r="V16" s="12">
        <v>39.191989754336944</v>
      </c>
      <c r="W16" s="12">
        <v>44.869018512050296</v>
      </c>
      <c r="X16" s="12">
        <v>15.938991733612761</v>
      </c>
      <c r="Y16" s="12">
        <v>40.277098614506926</v>
      </c>
      <c r="Z16" s="12">
        <v>44.070322505530328</v>
      </c>
      <c r="AA16" s="12">
        <v>15.652578879962743</v>
      </c>
      <c r="AB16" s="11"/>
      <c r="AC16" s="12"/>
      <c r="AD16" s="11"/>
      <c r="AE16" s="12"/>
      <c r="AF16" s="11"/>
      <c r="AG16" s="12"/>
      <c r="AH16" s="11"/>
      <c r="AI16" s="12"/>
      <c r="AJ16" s="19"/>
      <c r="AK16" s="20"/>
      <c r="AL16" s="19"/>
    </row>
    <row r="17" spans="1:40" ht="18" customHeight="1" x14ac:dyDescent="0.3">
      <c r="A17" s="7"/>
      <c r="B17" s="21" t="s">
        <v>29</v>
      </c>
      <c r="C17" s="14"/>
      <c r="D17" s="14"/>
      <c r="E17" s="14"/>
      <c r="F17" s="7">
        <v>19</v>
      </c>
      <c r="G17" s="7">
        <v>96</v>
      </c>
      <c r="H17" s="7">
        <v>92</v>
      </c>
      <c r="I17" s="7">
        <v>81</v>
      </c>
      <c r="J17" s="7">
        <v>14</v>
      </c>
      <c r="K17" s="7">
        <v>0</v>
      </c>
      <c r="L17" s="56">
        <v>682</v>
      </c>
      <c r="M17" s="7">
        <v>166</v>
      </c>
      <c r="N17" s="7">
        <v>326</v>
      </c>
      <c r="O17" s="7">
        <v>190</v>
      </c>
      <c r="P17" s="7">
        <v>156</v>
      </c>
      <c r="Q17" s="7">
        <v>332</v>
      </c>
      <c r="R17" s="7">
        <v>194</v>
      </c>
      <c r="S17" s="7">
        <v>159</v>
      </c>
      <c r="T17" s="7">
        <v>349</v>
      </c>
      <c r="U17" s="7">
        <v>174</v>
      </c>
      <c r="V17" s="7">
        <v>174</v>
      </c>
      <c r="W17" s="7">
        <v>336</v>
      </c>
      <c r="X17" s="7">
        <v>172</v>
      </c>
      <c r="Y17" s="7">
        <v>172</v>
      </c>
      <c r="Z17" s="7">
        <v>354</v>
      </c>
      <c r="AA17" s="7">
        <v>156</v>
      </c>
      <c r="AB17" s="54">
        <f>(M17+P17+S17+V17+Y17)/5</f>
        <v>165.4</v>
      </c>
      <c r="AC17" s="55">
        <f>AB17*100/L17</f>
        <v>24.252199413489738</v>
      </c>
      <c r="AD17" s="54">
        <f>(N17+Q17+T17+W17+Z17)/5</f>
        <v>339.4</v>
      </c>
      <c r="AE17" s="55">
        <f>AD17*100/L17</f>
        <v>49.765395894428153</v>
      </c>
      <c r="AF17" s="54">
        <f>(O17+R17+U17+X17+AA17)/5</f>
        <v>177.2</v>
      </c>
      <c r="AG17" s="55">
        <f>AF17*100/L17</f>
        <v>25.98240469208211</v>
      </c>
      <c r="AH17" s="54">
        <f>AB17+AD17</f>
        <v>504.79999999999995</v>
      </c>
      <c r="AI17" s="55">
        <f>AH17*100/L17</f>
        <v>74.017595307917873</v>
      </c>
      <c r="AJ17" s="7"/>
      <c r="AK17" s="7"/>
      <c r="AL17" s="7"/>
    </row>
    <row r="18" spans="1:40" ht="18.75" x14ac:dyDescent="0.3">
      <c r="A18" s="7"/>
      <c r="B18" s="17" t="s">
        <v>30</v>
      </c>
      <c r="C18" s="14"/>
      <c r="D18" s="14"/>
      <c r="E18" s="14"/>
      <c r="F18" s="7">
        <v>120</v>
      </c>
      <c r="G18" s="7">
        <v>284</v>
      </c>
      <c r="H18" s="7">
        <v>309</v>
      </c>
      <c r="I18" s="7">
        <v>297</v>
      </c>
      <c r="J18" s="7">
        <v>55</v>
      </c>
      <c r="K18" s="7">
        <v>0</v>
      </c>
      <c r="L18" s="56">
        <v>6087</v>
      </c>
      <c r="M18" s="7">
        <v>2033</v>
      </c>
      <c r="N18" s="7">
        <v>2843</v>
      </c>
      <c r="O18" s="7">
        <v>1211</v>
      </c>
      <c r="P18" s="7">
        <v>1797</v>
      </c>
      <c r="Q18" s="7">
        <v>2892</v>
      </c>
      <c r="R18" s="7">
        <v>1398</v>
      </c>
      <c r="S18" s="7">
        <v>1792</v>
      </c>
      <c r="T18" s="7">
        <v>2908</v>
      </c>
      <c r="U18" s="7">
        <v>1387</v>
      </c>
      <c r="V18" s="7">
        <v>1862</v>
      </c>
      <c r="W18" s="7">
        <v>2973</v>
      </c>
      <c r="X18" s="7">
        <v>1252</v>
      </c>
      <c r="Y18" s="7">
        <v>2012</v>
      </c>
      <c r="Z18" s="7">
        <v>2926</v>
      </c>
      <c r="AA18" s="7">
        <v>1149</v>
      </c>
      <c r="AB18" s="54">
        <f t="shared" ref="AB18:AB24" si="10">(M18+P18+S18+V18+Y18)/5</f>
        <v>1899.2</v>
      </c>
      <c r="AC18" s="55">
        <f t="shared" ref="AC18:AC24" si="11">AB18*100/L18</f>
        <v>31.20091999342862</v>
      </c>
      <c r="AD18" s="54">
        <f t="shared" ref="AD18:AD24" si="12">(N18+Q18+T18+W18+Z18)/5</f>
        <v>2908.4</v>
      </c>
      <c r="AE18" s="55">
        <f t="shared" ref="AE18:AE24" si="13">AD18*100/L18</f>
        <v>47.780515853458191</v>
      </c>
      <c r="AF18" s="54">
        <f t="shared" ref="AF18:AF24" si="14">(O18+R18+U18+X18+AA18)/5</f>
        <v>1279.4000000000001</v>
      </c>
      <c r="AG18" s="55">
        <f t="shared" ref="AG18:AG24" si="15">AF18*100/L18</f>
        <v>21.018564153113193</v>
      </c>
      <c r="AH18" s="54">
        <f t="shared" ref="AH18:AH24" si="16">AB18+AD18</f>
        <v>4807.6000000000004</v>
      </c>
      <c r="AI18" s="55">
        <f t="shared" ref="AI18:AI24" si="17">AH18*100/L18</f>
        <v>78.981435846886811</v>
      </c>
      <c r="AJ18" s="7"/>
      <c r="AK18" s="7"/>
      <c r="AL18" s="7"/>
    </row>
    <row r="19" spans="1:40" ht="18.75" x14ac:dyDescent="0.3">
      <c r="A19" s="7"/>
      <c r="B19" s="17" t="s">
        <v>31</v>
      </c>
      <c r="C19" s="14"/>
      <c r="D19" s="14"/>
      <c r="E19" s="14"/>
      <c r="F19" s="7"/>
      <c r="G19" s="7">
        <v>372</v>
      </c>
      <c r="H19" s="7">
        <v>302</v>
      </c>
      <c r="I19" s="7">
        <v>260</v>
      </c>
      <c r="J19" s="7">
        <v>94</v>
      </c>
      <c r="K19" s="7">
        <v>0</v>
      </c>
      <c r="L19" s="56">
        <v>10934</v>
      </c>
      <c r="M19" s="7">
        <v>4117</v>
      </c>
      <c r="N19" s="7">
        <v>5079</v>
      </c>
      <c r="O19" s="7">
        <v>1738</v>
      </c>
      <c r="P19" s="7">
        <v>3474</v>
      </c>
      <c r="Q19" s="7">
        <v>5107</v>
      </c>
      <c r="R19" s="7">
        <v>2353</v>
      </c>
      <c r="S19" s="7">
        <v>3699</v>
      </c>
      <c r="T19" s="7">
        <v>5188</v>
      </c>
      <c r="U19" s="7">
        <v>2047</v>
      </c>
      <c r="V19" s="7">
        <v>3762</v>
      </c>
      <c r="W19" s="7">
        <v>5050</v>
      </c>
      <c r="X19" s="7">
        <v>2122</v>
      </c>
      <c r="Y19" s="7">
        <v>3790</v>
      </c>
      <c r="Z19" s="7">
        <v>4974</v>
      </c>
      <c r="AA19" s="7">
        <v>2170</v>
      </c>
      <c r="AB19" s="54">
        <f t="shared" si="10"/>
        <v>3768.4</v>
      </c>
      <c r="AC19" s="55">
        <f t="shared" si="11"/>
        <v>34.464971648070239</v>
      </c>
      <c r="AD19" s="54">
        <f t="shared" si="12"/>
        <v>5079.6000000000004</v>
      </c>
      <c r="AE19" s="55">
        <f t="shared" si="13"/>
        <v>46.456923358331814</v>
      </c>
      <c r="AF19" s="54">
        <f t="shared" si="14"/>
        <v>2086</v>
      </c>
      <c r="AG19" s="55">
        <f t="shared" si="15"/>
        <v>19.07810499359795</v>
      </c>
      <c r="AH19" s="54">
        <f t="shared" si="16"/>
        <v>8848</v>
      </c>
      <c r="AI19" s="55">
        <f t="shared" si="17"/>
        <v>80.921895006402053</v>
      </c>
      <c r="AJ19" s="7"/>
      <c r="AK19" s="7"/>
      <c r="AL19" s="7"/>
    </row>
    <row r="20" spans="1:40" ht="18.75" x14ac:dyDescent="0.3">
      <c r="A20" s="7"/>
      <c r="B20" s="17" t="s">
        <v>32</v>
      </c>
      <c r="C20" s="14"/>
      <c r="D20" s="14"/>
      <c r="E20" s="14"/>
      <c r="F20" s="7">
        <v>149</v>
      </c>
      <c r="G20" s="7">
        <v>373</v>
      </c>
      <c r="H20" s="7">
        <v>302</v>
      </c>
      <c r="I20" s="7">
        <v>230</v>
      </c>
      <c r="J20" s="7">
        <v>116</v>
      </c>
      <c r="K20" s="7">
        <v>0</v>
      </c>
      <c r="L20" s="56">
        <v>11683</v>
      </c>
      <c r="M20" s="7">
        <v>5649</v>
      </c>
      <c r="N20" s="7">
        <v>4708</v>
      </c>
      <c r="O20" s="7">
        <v>1326</v>
      </c>
      <c r="P20" s="7">
        <v>4552</v>
      </c>
      <c r="Q20" s="7">
        <v>5249</v>
      </c>
      <c r="R20" s="7">
        <v>1882</v>
      </c>
      <c r="S20" s="7">
        <v>4767</v>
      </c>
      <c r="T20" s="7">
        <v>5172</v>
      </c>
      <c r="U20" s="7">
        <v>1744</v>
      </c>
      <c r="V20" s="7">
        <v>4869</v>
      </c>
      <c r="W20" s="7">
        <v>5143</v>
      </c>
      <c r="X20" s="7">
        <v>1671</v>
      </c>
      <c r="Y20" s="7">
        <v>4793</v>
      </c>
      <c r="Z20" s="7">
        <v>5154</v>
      </c>
      <c r="AA20" s="7">
        <v>1736</v>
      </c>
      <c r="AB20" s="54">
        <f t="shared" si="10"/>
        <v>4926</v>
      </c>
      <c r="AC20" s="55">
        <f t="shared" si="11"/>
        <v>42.163827783959597</v>
      </c>
      <c r="AD20" s="54">
        <f t="shared" si="12"/>
        <v>5085.2</v>
      </c>
      <c r="AE20" s="55">
        <f t="shared" si="13"/>
        <v>43.526491483351876</v>
      </c>
      <c r="AF20" s="54">
        <f t="shared" si="14"/>
        <v>1671.8</v>
      </c>
      <c r="AG20" s="55">
        <f t="shared" si="15"/>
        <v>14.309680732688522</v>
      </c>
      <c r="AH20" s="54">
        <f t="shared" si="16"/>
        <v>10011.200000000001</v>
      </c>
      <c r="AI20" s="55">
        <f t="shared" si="17"/>
        <v>85.690319267311494</v>
      </c>
      <c r="AJ20" s="7"/>
      <c r="AK20" s="7"/>
      <c r="AL20" s="7"/>
    </row>
    <row r="21" spans="1:40" ht="18.75" x14ac:dyDescent="0.3">
      <c r="A21" s="7"/>
      <c r="B21" s="13" t="s">
        <v>33</v>
      </c>
      <c r="C21" s="14"/>
      <c r="D21" s="14"/>
      <c r="E21" s="14"/>
      <c r="F21" s="7">
        <v>151</v>
      </c>
      <c r="G21" s="7">
        <v>159</v>
      </c>
      <c r="H21" s="7">
        <v>141</v>
      </c>
      <c r="I21" s="7">
        <v>115</v>
      </c>
      <c r="J21" s="7">
        <v>82</v>
      </c>
      <c r="K21" s="7">
        <v>0</v>
      </c>
      <c r="L21" s="56">
        <v>9185</v>
      </c>
      <c r="M21" s="7">
        <v>5293</v>
      </c>
      <c r="N21" s="7">
        <v>3187</v>
      </c>
      <c r="O21" s="7">
        <v>705</v>
      </c>
      <c r="P21" s="7">
        <v>4069</v>
      </c>
      <c r="Q21" s="7">
        <v>3900</v>
      </c>
      <c r="R21" s="7">
        <v>1216</v>
      </c>
      <c r="S21" s="7">
        <v>4456</v>
      </c>
      <c r="T21" s="7">
        <v>3576</v>
      </c>
      <c r="U21" s="7">
        <v>1153</v>
      </c>
      <c r="V21" s="7">
        <v>4332</v>
      </c>
      <c r="W21" s="7">
        <v>3743</v>
      </c>
      <c r="X21" s="7">
        <v>1110</v>
      </c>
      <c r="Y21" s="7">
        <v>4527</v>
      </c>
      <c r="Z21" s="7">
        <v>3572</v>
      </c>
      <c r="AA21" s="7">
        <v>1086</v>
      </c>
      <c r="AB21" s="54">
        <f t="shared" si="10"/>
        <v>4535.3999999999996</v>
      </c>
      <c r="AC21" s="55">
        <f t="shared" si="11"/>
        <v>49.378334240609682</v>
      </c>
      <c r="AD21" s="54">
        <f t="shared" si="12"/>
        <v>3595.6</v>
      </c>
      <c r="AE21" s="55">
        <f t="shared" si="13"/>
        <v>39.146434403919436</v>
      </c>
      <c r="AF21" s="54">
        <f t="shared" si="14"/>
        <v>1054</v>
      </c>
      <c r="AG21" s="55">
        <f t="shared" si="15"/>
        <v>11.475231355470877</v>
      </c>
      <c r="AH21" s="54">
        <f t="shared" si="16"/>
        <v>8131</v>
      </c>
      <c r="AI21" s="55">
        <f t="shared" si="17"/>
        <v>88.524768644529118</v>
      </c>
      <c r="AJ21" s="7"/>
      <c r="AK21" s="7"/>
      <c r="AL21" s="7"/>
    </row>
    <row r="22" spans="1:40" ht="18.75" x14ac:dyDescent="0.3">
      <c r="A22" s="7"/>
      <c r="B22" s="13" t="s">
        <v>34</v>
      </c>
      <c r="C22" s="14"/>
      <c r="D22" s="14"/>
      <c r="E22" s="14"/>
      <c r="F22" s="7">
        <v>61</v>
      </c>
      <c r="G22" s="7">
        <v>294</v>
      </c>
      <c r="H22" s="7">
        <v>158</v>
      </c>
      <c r="I22" s="7">
        <v>363</v>
      </c>
      <c r="J22" s="7">
        <v>54</v>
      </c>
      <c r="K22" s="7">
        <v>0</v>
      </c>
      <c r="L22" s="56">
        <v>3953</v>
      </c>
      <c r="M22" s="7">
        <v>2227</v>
      </c>
      <c r="N22" s="7">
        <v>1450</v>
      </c>
      <c r="O22" s="7">
        <v>276</v>
      </c>
      <c r="P22" s="7">
        <v>1587</v>
      </c>
      <c r="Q22" s="7">
        <v>1819</v>
      </c>
      <c r="R22" s="7">
        <v>547</v>
      </c>
      <c r="S22" s="7">
        <v>1688</v>
      </c>
      <c r="T22" s="7">
        <v>1773</v>
      </c>
      <c r="U22" s="7">
        <v>492</v>
      </c>
      <c r="V22" s="7">
        <v>1728</v>
      </c>
      <c r="W22" s="7">
        <v>1798</v>
      </c>
      <c r="X22" s="7">
        <v>427</v>
      </c>
      <c r="Y22" s="7">
        <v>1882</v>
      </c>
      <c r="Z22" s="7">
        <v>1737</v>
      </c>
      <c r="AA22" s="7">
        <v>334</v>
      </c>
      <c r="AB22" s="54">
        <f t="shared" si="10"/>
        <v>1822.4</v>
      </c>
      <c r="AC22" s="55">
        <f t="shared" si="11"/>
        <v>46.101694915254235</v>
      </c>
      <c r="AD22" s="54">
        <f t="shared" si="12"/>
        <v>1715.4</v>
      </c>
      <c r="AE22" s="55">
        <f t="shared" si="13"/>
        <v>43.394889956994689</v>
      </c>
      <c r="AF22" s="54">
        <f t="shared" si="14"/>
        <v>415.2</v>
      </c>
      <c r="AG22" s="55">
        <f t="shared" si="15"/>
        <v>10.503415127751076</v>
      </c>
      <c r="AH22" s="54">
        <f t="shared" si="16"/>
        <v>3537.8</v>
      </c>
      <c r="AI22" s="55">
        <f t="shared" si="17"/>
        <v>89.496584872248931</v>
      </c>
      <c r="AJ22" s="7"/>
      <c r="AK22" s="15"/>
      <c r="AL22" s="15"/>
    </row>
    <row r="23" spans="1:40" ht="37.5" x14ac:dyDescent="0.3">
      <c r="A23" s="7"/>
      <c r="B23" s="13" t="s">
        <v>55</v>
      </c>
      <c r="C23" s="14"/>
      <c r="D23" s="14"/>
      <c r="E23" s="14"/>
      <c r="F23" s="7">
        <v>0</v>
      </c>
      <c r="G23" s="7">
        <v>7</v>
      </c>
      <c r="H23" s="7">
        <v>0</v>
      </c>
      <c r="I23" s="7">
        <v>0</v>
      </c>
      <c r="J23" s="7">
        <v>8</v>
      </c>
      <c r="K23" s="7">
        <v>0</v>
      </c>
      <c r="L23" s="56">
        <v>41</v>
      </c>
      <c r="M23" s="7">
        <v>10</v>
      </c>
      <c r="N23" s="7">
        <v>24</v>
      </c>
      <c r="O23" s="7">
        <v>7</v>
      </c>
      <c r="P23" s="7">
        <v>8</v>
      </c>
      <c r="Q23" s="7">
        <v>24</v>
      </c>
      <c r="R23" s="7">
        <v>9</v>
      </c>
      <c r="S23" s="7">
        <v>10</v>
      </c>
      <c r="T23" s="7">
        <v>25</v>
      </c>
      <c r="U23" s="7">
        <v>6</v>
      </c>
      <c r="V23" s="7">
        <v>10</v>
      </c>
      <c r="W23" s="7">
        <v>25</v>
      </c>
      <c r="X23" s="7">
        <v>6</v>
      </c>
      <c r="Y23" s="7">
        <v>14</v>
      </c>
      <c r="Z23" s="7">
        <v>22</v>
      </c>
      <c r="AA23" s="7">
        <v>5</v>
      </c>
      <c r="AB23" s="54">
        <f t="shared" si="10"/>
        <v>10.4</v>
      </c>
      <c r="AC23" s="55">
        <f t="shared" si="11"/>
        <v>25.365853658536587</v>
      </c>
      <c r="AD23" s="54">
        <f t="shared" si="12"/>
        <v>24</v>
      </c>
      <c r="AE23" s="55">
        <f t="shared" si="13"/>
        <v>58.536585365853661</v>
      </c>
      <c r="AF23" s="54">
        <f t="shared" si="14"/>
        <v>6.6</v>
      </c>
      <c r="AG23" s="55">
        <f t="shared" si="15"/>
        <v>16.097560975609756</v>
      </c>
      <c r="AH23" s="54">
        <f t="shared" si="16"/>
        <v>34.4</v>
      </c>
      <c r="AI23" s="55">
        <f t="shared" si="17"/>
        <v>83.902439024390247</v>
      </c>
      <c r="AJ23" s="7"/>
      <c r="AK23" s="7"/>
      <c r="AL23" s="7"/>
    </row>
    <row r="24" spans="1:40" ht="56.25" x14ac:dyDescent="0.3">
      <c r="A24" s="7"/>
      <c r="B24" s="13" t="s">
        <v>54</v>
      </c>
      <c r="C24" s="14"/>
      <c r="D24" s="14">
        <v>40</v>
      </c>
      <c r="E24" s="14">
        <v>11</v>
      </c>
      <c r="F24" s="7">
        <v>11</v>
      </c>
      <c r="G24" s="7">
        <v>20</v>
      </c>
      <c r="H24" s="7">
        <v>13</v>
      </c>
      <c r="I24" s="7">
        <v>0</v>
      </c>
      <c r="J24" s="7">
        <v>18</v>
      </c>
      <c r="K24" s="7">
        <v>0</v>
      </c>
      <c r="L24" s="56">
        <v>380</v>
      </c>
      <c r="M24" s="7">
        <v>126</v>
      </c>
      <c r="N24" s="7">
        <v>181</v>
      </c>
      <c r="O24" s="7">
        <v>73</v>
      </c>
      <c r="P24" s="7">
        <v>95</v>
      </c>
      <c r="Q24" s="7">
        <v>192</v>
      </c>
      <c r="R24" s="7">
        <v>93</v>
      </c>
      <c r="S24" s="7">
        <v>96</v>
      </c>
      <c r="T24" s="7">
        <v>196</v>
      </c>
      <c r="U24" s="7">
        <v>88</v>
      </c>
      <c r="V24" s="7">
        <v>94</v>
      </c>
      <c r="W24" s="7">
        <v>201</v>
      </c>
      <c r="X24" s="7">
        <v>85</v>
      </c>
      <c r="Y24" s="7">
        <v>107</v>
      </c>
      <c r="Z24" s="7">
        <v>187</v>
      </c>
      <c r="AA24" s="7">
        <v>86</v>
      </c>
      <c r="AB24" s="54">
        <f t="shared" si="10"/>
        <v>103.6</v>
      </c>
      <c r="AC24" s="55">
        <f t="shared" si="11"/>
        <v>27.263157894736842</v>
      </c>
      <c r="AD24" s="54">
        <f t="shared" si="12"/>
        <v>191.4</v>
      </c>
      <c r="AE24" s="55">
        <f t="shared" si="13"/>
        <v>50.368421052631582</v>
      </c>
      <c r="AF24" s="54">
        <f t="shared" si="14"/>
        <v>85</v>
      </c>
      <c r="AG24" s="55">
        <f t="shared" si="15"/>
        <v>22.368421052631579</v>
      </c>
      <c r="AH24" s="54">
        <f t="shared" si="16"/>
        <v>295</v>
      </c>
      <c r="AI24" s="55">
        <f t="shared" si="17"/>
        <v>77.631578947368425</v>
      </c>
      <c r="AJ24" s="7"/>
      <c r="AK24" s="7"/>
      <c r="AL24" s="7"/>
    </row>
    <row r="25" spans="1:40" ht="18.75" x14ac:dyDescent="0.3">
      <c r="A25" s="7">
        <v>3</v>
      </c>
      <c r="B25" s="8" t="s">
        <v>36</v>
      </c>
      <c r="C25" s="9"/>
      <c r="D25" s="9"/>
      <c r="E25" s="9"/>
      <c r="F25" s="10">
        <v>1624</v>
      </c>
      <c r="G25" s="10">
        <v>1237</v>
      </c>
      <c r="H25" s="10">
        <v>2497</v>
      </c>
      <c r="I25" s="10">
        <v>340</v>
      </c>
      <c r="J25" s="10">
        <v>24</v>
      </c>
      <c r="K25" s="10">
        <v>0</v>
      </c>
      <c r="L25" s="10">
        <f>L27+L28+L29+L30+L31+L32+L33+L34</f>
        <v>55123</v>
      </c>
      <c r="M25" s="10">
        <f t="shared" ref="M25:AA25" si="18">M27+M28+M29+M30+M31+M32+M33+M34</f>
        <v>26034</v>
      </c>
      <c r="N25" s="10">
        <f t="shared" si="18"/>
        <v>22539</v>
      </c>
      <c r="O25" s="10">
        <f t="shared" si="18"/>
        <v>6550</v>
      </c>
      <c r="P25" s="10">
        <f t="shared" si="18"/>
        <v>23373</v>
      </c>
      <c r="Q25" s="10">
        <f t="shared" si="18"/>
        <v>23811</v>
      </c>
      <c r="R25" s="10">
        <f t="shared" si="18"/>
        <v>7939</v>
      </c>
      <c r="S25" s="10">
        <f t="shared" si="18"/>
        <v>24018</v>
      </c>
      <c r="T25" s="10">
        <f t="shared" si="18"/>
        <v>23493</v>
      </c>
      <c r="U25" s="10">
        <f t="shared" si="18"/>
        <v>7612</v>
      </c>
      <c r="V25" s="10">
        <f t="shared" si="18"/>
        <v>24416</v>
      </c>
      <c r="W25" s="10">
        <f t="shared" si="18"/>
        <v>23224</v>
      </c>
      <c r="X25" s="10">
        <f t="shared" si="18"/>
        <v>7483</v>
      </c>
      <c r="Y25" s="10">
        <f t="shared" si="18"/>
        <v>24408</v>
      </c>
      <c r="Z25" s="10">
        <f t="shared" si="18"/>
        <v>23377</v>
      </c>
      <c r="AA25" s="10">
        <f t="shared" si="18"/>
        <v>7338</v>
      </c>
      <c r="AB25" s="11">
        <f>(M25+P25+S25+V25+Y25)/5</f>
        <v>24449.8</v>
      </c>
      <c r="AC25" s="12">
        <f>AB25*100/L25</f>
        <v>44.354987936070245</v>
      </c>
      <c r="AD25" s="11">
        <f>(N25+Q25+T25+W25+Z25)/5</f>
        <v>23288.799999999999</v>
      </c>
      <c r="AE25" s="12">
        <f>AD25*100/L25</f>
        <v>42.248789071712352</v>
      </c>
      <c r="AF25" s="11">
        <f>(O25+R25+U25+X25+AA25)/5</f>
        <v>7384.4</v>
      </c>
      <c r="AG25" s="12">
        <f>AF25*100/L25</f>
        <v>13.396222992217405</v>
      </c>
      <c r="AH25" s="11">
        <f>AB25+AD25</f>
        <v>47738.6</v>
      </c>
      <c r="AI25" s="12">
        <f>AH25*100/L25</f>
        <v>86.603777007782597</v>
      </c>
      <c r="AJ25" s="10">
        <f>L31+L32</f>
        <v>17655</v>
      </c>
      <c r="AK25" s="11">
        <f>AB31+AB32+AD31+AD32</f>
        <v>15774.4</v>
      </c>
      <c r="AL25" s="12">
        <f>AK25*100/AJ25</f>
        <v>89.348060039648828</v>
      </c>
      <c r="AN25" s="3">
        <f>AK25+AF31+AF32</f>
        <v>17655</v>
      </c>
    </row>
    <row r="26" spans="1:40" ht="18.75" x14ac:dyDescent="0.3">
      <c r="A26" s="7"/>
      <c r="B26" s="22" t="s">
        <v>16</v>
      </c>
      <c r="C26" s="9"/>
      <c r="D26" s="9"/>
      <c r="E26" s="9"/>
      <c r="F26" s="10"/>
      <c r="G26" s="10"/>
      <c r="H26" s="10"/>
      <c r="I26" s="10"/>
      <c r="J26" s="10"/>
      <c r="K26" s="10"/>
      <c r="L26" s="10"/>
      <c r="M26" s="12">
        <v>47.228924405420607</v>
      </c>
      <c r="N26" s="12">
        <v>41</v>
      </c>
      <c r="O26" s="12">
        <v>11.882517279538487</v>
      </c>
      <c r="P26" s="12">
        <v>42.401538377809622</v>
      </c>
      <c r="Q26" s="12">
        <v>43.196125029479525</v>
      </c>
      <c r="R26" s="12">
        <v>14.402336592710846</v>
      </c>
      <c r="S26" s="12">
        <v>43.571648858008452</v>
      </c>
      <c r="T26" s="12">
        <v>42.61923335086987</v>
      </c>
      <c r="U26" s="12">
        <v>13.809117791121674</v>
      </c>
      <c r="V26" s="12">
        <v>44.293670518658274</v>
      </c>
      <c r="W26" s="12">
        <v>42.13123378625982</v>
      </c>
      <c r="X26" s="12">
        <v>13.575095695081908</v>
      </c>
      <c r="Y26" s="12">
        <v>44.279157520454255</v>
      </c>
      <c r="Z26" s="12">
        <v>42.408794876911635</v>
      </c>
      <c r="AA26" s="12">
        <v>13.312047602634109</v>
      </c>
      <c r="AB26" s="10"/>
      <c r="AC26" s="10"/>
      <c r="AD26" s="10"/>
      <c r="AE26" s="10"/>
      <c r="AF26" s="10"/>
      <c r="AG26" s="10"/>
      <c r="AH26" s="10"/>
      <c r="AI26" s="12"/>
      <c r="AJ26" s="10"/>
      <c r="AK26" s="10"/>
      <c r="AL26" s="10"/>
    </row>
    <row r="27" spans="1:40" ht="18" customHeight="1" x14ac:dyDescent="0.3">
      <c r="A27" s="7"/>
      <c r="B27" s="13" t="s">
        <v>29</v>
      </c>
      <c r="C27" s="14"/>
      <c r="D27" s="14"/>
      <c r="E27" s="14"/>
      <c r="F27" s="7">
        <v>8</v>
      </c>
      <c r="G27" s="7">
        <v>61</v>
      </c>
      <c r="H27" s="7">
        <v>65</v>
      </c>
      <c r="I27" s="7">
        <v>4</v>
      </c>
      <c r="J27" s="7">
        <v>0</v>
      </c>
      <c r="K27" s="7">
        <v>0</v>
      </c>
      <c r="L27" s="56">
        <v>645</v>
      </c>
      <c r="M27" s="7">
        <v>188</v>
      </c>
      <c r="N27" s="7">
        <v>306</v>
      </c>
      <c r="O27" s="7">
        <v>151</v>
      </c>
      <c r="P27" s="7">
        <v>164</v>
      </c>
      <c r="Q27" s="7">
        <v>289</v>
      </c>
      <c r="R27" s="7">
        <v>192</v>
      </c>
      <c r="S27" s="7">
        <v>159</v>
      </c>
      <c r="T27" s="7">
        <v>295</v>
      </c>
      <c r="U27" s="7">
        <v>191</v>
      </c>
      <c r="V27" s="7">
        <v>193</v>
      </c>
      <c r="W27" s="7">
        <v>301</v>
      </c>
      <c r="X27" s="7">
        <v>151</v>
      </c>
      <c r="Y27" s="7">
        <v>179</v>
      </c>
      <c r="Z27" s="7">
        <v>311</v>
      </c>
      <c r="AA27" s="7">
        <v>155</v>
      </c>
      <c r="AB27" s="54">
        <f>(M27+P27+S27+V27+Y27)/5</f>
        <v>176.6</v>
      </c>
      <c r="AC27" s="55">
        <f>AB27*100/L27</f>
        <v>27.379844961240309</v>
      </c>
      <c r="AD27" s="54">
        <f>(N27+Q27+T27+W27+Z27)/5</f>
        <v>300.39999999999998</v>
      </c>
      <c r="AE27" s="55">
        <f>AD27*100/L27</f>
        <v>46.573643410852711</v>
      </c>
      <c r="AF27" s="54">
        <f>(O27+R27+U27+X27+AA27)/5</f>
        <v>168</v>
      </c>
      <c r="AG27" s="55">
        <f>AF27*100/L27</f>
        <v>26.046511627906977</v>
      </c>
      <c r="AH27" s="54">
        <f>AB27+AD27</f>
        <v>477</v>
      </c>
      <c r="AI27" s="55">
        <f>AH27*100/L27</f>
        <v>73.95348837209302</v>
      </c>
      <c r="AJ27" s="7"/>
      <c r="AK27" s="7"/>
      <c r="AL27" s="7"/>
    </row>
    <row r="28" spans="1:40" ht="18.75" x14ac:dyDescent="0.3">
      <c r="A28" s="7"/>
      <c r="B28" s="17" t="s">
        <v>30</v>
      </c>
      <c r="C28" s="14"/>
      <c r="D28" s="14"/>
      <c r="E28" s="14"/>
      <c r="F28" s="7">
        <v>162</v>
      </c>
      <c r="G28" s="7">
        <v>234</v>
      </c>
      <c r="H28" s="7">
        <v>370</v>
      </c>
      <c r="I28" s="7">
        <v>20</v>
      </c>
      <c r="J28" s="7">
        <v>2</v>
      </c>
      <c r="K28" s="7">
        <v>0</v>
      </c>
      <c r="L28" s="56">
        <v>6621</v>
      </c>
      <c r="M28" s="7">
        <v>2702</v>
      </c>
      <c r="N28" s="7">
        <v>2892</v>
      </c>
      <c r="O28" s="7">
        <v>1027</v>
      </c>
      <c r="P28" s="7">
        <v>2512</v>
      </c>
      <c r="Q28" s="7">
        <v>2907</v>
      </c>
      <c r="R28" s="7">
        <v>1202</v>
      </c>
      <c r="S28" s="7">
        <v>2455</v>
      </c>
      <c r="T28" s="7">
        <v>2981</v>
      </c>
      <c r="U28" s="7">
        <v>1185</v>
      </c>
      <c r="V28" s="7">
        <v>2556</v>
      </c>
      <c r="W28" s="7">
        <v>2904</v>
      </c>
      <c r="X28" s="7">
        <v>1161</v>
      </c>
      <c r="Y28" s="7">
        <v>2537</v>
      </c>
      <c r="Z28" s="7">
        <v>2910</v>
      </c>
      <c r="AA28" s="7">
        <v>1174</v>
      </c>
      <c r="AB28" s="54">
        <f t="shared" ref="AB28:AB34" si="19">(M28+P28+S28+V28+Y28)/5</f>
        <v>2552.4</v>
      </c>
      <c r="AC28" s="55">
        <f t="shared" ref="AC28:AC34" si="20">AB28*100/L28</f>
        <v>38.550067965564111</v>
      </c>
      <c r="AD28" s="54">
        <f t="shared" ref="AD28:AD34" si="21">(N28+Q28+T28+W28+Z28)/5</f>
        <v>2918.8</v>
      </c>
      <c r="AE28" s="55">
        <f t="shared" ref="AE28:AE34" si="22">AD28*100/L28</f>
        <v>44.083975230327745</v>
      </c>
      <c r="AF28" s="54">
        <f t="shared" ref="AF28:AF34" si="23">(O28+R28+U28+X28+AA28)/5</f>
        <v>1149.8</v>
      </c>
      <c r="AG28" s="55">
        <f t="shared" ref="AG28:AG34" si="24">AF28*100/L28</f>
        <v>17.365956804108141</v>
      </c>
      <c r="AH28" s="54">
        <f t="shared" ref="AH28:AH34" si="25">AB28+AD28</f>
        <v>5471.2000000000007</v>
      </c>
      <c r="AI28" s="55">
        <f t="shared" ref="AI28:AI34" si="26">AH28*100/L28</f>
        <v>82.634043195891877</v>
      </c>
      <c r="AJ28" s="7"/>
      <c r="AK28" s="7"/>
      <c r="AL28" s="7"/>
    </row>
    <row r="29" spans="1:40" ht="18.75" x14ac:dyDescent="0.3">
      <c r="A29" s="7"/>
      <c r="B29" s="17" t="s">
        <v>31</v>
      </c>
      <c r="C29" s="14"/>
      <c r="D29" s="14"/>
      <c r="E29" s="14"/>
      <c r="F29" s="7">
        <v>450</v>
      </c>
      <c r="G29" s="7">
        <v>273</v>
      </c>
      <c r="H29" s="7">
        <v>647</v>
      </c>
      <c r="I29" s="7">
        <v>73</v>
      </c>
      <c r="J29" s="7">
        <v>3</v>
      </c>
      <c r="K29" s="7">
        <v>0</v>
      </c>
      <c r="L29" s="56">
        <v>14602</v>
      </c>
      <c r="M29" s="7">
        <v>6327</v>
      </c>
      <c r="N29" s="7">
        <v>6272</v>
      </c>
      <c r="O29" s="7">
        <v>2003</v>
      </c>
      <c r="P29" s="7">
        <v>5635</v>
      </c>
      <c r="Q29" s="7">
        <v>6539</v>
      </c>
      <c r="R29" s="7">
        <v>2428</v>
      </c>
      <c r="S29" s="7">
        <v>5681</v>
      </c>
      <c r="T29" s="7">
        <v>6657</v>
      </c>
      <c r="U29" s="7">
        <v>2264</v>
      </c>
      <c r="V29" s="7">
        <v>5825</v>
      </c>
      <c r="W29" s="7">
        <v>6602</v>
      </c>
      <c r="X29" s="7">
        <v>2175</v>
      </c>
      <c r="Y29" s="7">
        <v>5762</v>
      </c>
      <c r="Z29" s="7">
        <v>6610</v>
      </c>
      <c r="AA29" s="7">
        <v>2230</v>
      </c>
      <c r="AB29" s="54">
        <f t="shared" si="19"/>
        <v>5846</v>
      </c>
      <c r="AC29" s="55">
        <f t="shared" si="20"/>
        <v>40.035611560060268</v>
      </c>
      <c r="AD29" s="54">
        <f t="shared" si="21"/>
        <v>6536</v>
      </c>
      <c r="AE29" s="55">
        <f t="shared" si="22"/>
        <v>44.760991644980137</v>
      </c>
      <c r="AF29" s="54">
        <f t="shared" si="23"/>
        <v>2220</v>
      </c>
      <c r="AG29" s="55">
        <f t="shared" si="24"/>
        <v>15.203396794959595</v>
      </c>
      <c r="AH29" s="54">
        <f t="shared" si="25"/>
        <v>12382</v>
      </c>
      <c r="AI29" s="55">
        <f t="shared" si="26"/>
        <v>84.796603205040412</v>
      </c>
      <c r="AJ29" s="7"/>
      <c r="AK29" s="7"/>
      <c r="AL29" s="7"/>
    </row>
    <row r="30" spans="1:40" ht="18.75" x14ac:dyDescent="0.3">
      <c r="A30" s="7"/>
      <c r="B30" s="17" t="s">
        <v>32</v>
      </c>
      <c r="C30" s="14"/>
      <c r="D30" s="14"/>
      <c r="E30" s="14"/>
      <c r="F30" s="7">
        <v>453</v>
      </c>
      <c r="G30" s="7">
        <v>269</v>
      </c>
      <c r="H30" s="7">
        <v>627</v>
      </c>
      <c r="I30" s="7">
        <v>87</v>
      </c>
      <c r="J30" s="7">
        <v>8</v>
      </c>
      <c r="K30" s="7">
        <v>0</v>
      </c>
      <c r="L30" s="56">
        <v>14892</v>
      </c>
      <c r="M30" s="7">
        <v>7295</v>
      </c>
      <c r="N30" s="7">
        <v>6039</v>
      </c>
      <c r="O30" s="7">
        <v>1558</v>
      </c>
      <c r="P30" s="7">
        <v>6670</v>
      </c>
      <c r="Q30" s="7">
        <v>6310</v>
      </c>
      <c r="R30" s="7">
        <v>1912</v>
      </c>
      <c r="S30" s="7">
        <v>6903</v>
      </c>
      <c r="T30" s="7">
        <v>6190</v>
      </c>
      <c r="U30" s="7">
        <v>1799</v>
      </c>
      <c r="V30" s="7">
        <v>7034</v>
      </c>
      <c r="W30" s="7">
        <v>5909</v>
      </c>
      <c r="X30" s="7">
        <v>1949</v>
      </c>
      <c r="Y30" s="7">
        <v>6933</v>
      </c>
      <c r="Z30" s="7">
        <v>6192</v>
      </c>
      <c r="AA30" s="7">
        <v>1767</v>
      </c>
      <c r="AB30" s="54">
        <f t="shared" si="19"/>
        <v>6967</v>
      </c>
      <c r="AC30" s="55">
        <f t="shared" si="20"/>
        <v>46.78350792371743</v>
      </c>
      <c r="AD30" s="54">
        <f t="shared" si="21"/>
        <v>6128</v>
      </c>
      <c r="AE30" s="55">
        <f t="shared" si="22"/>
        <v>41.149610529143168</v>
      </c>
      <c r="AF30" s="54">
        <f t="shared" si="23"/>
        <v>1797</v>
      </c>
      <c r="AG30" s="55">
        <f t="shared" si="24"/>
        <v>12.066881547139404</v>
      </c>
      <c r="AH30" s="54">
        <f t="shared" si="25"/>
        <v>13095</v>
      </c>
      <c r="AI30" s="55">
        <f t="shared" si="26"/>
        <v>87.933118452860597</v>
      </c>
      <c r="AJ30" s="7"/>
      <c r="AK30" s="7"/>
      <c r="AL30" s="7"/>
    </row>
    <row r="31" spans="1:40" ht="18.75" x14ac:dyDescent="0.3">
      <c r="A31" s="7"/>
      <c r="B31" s="13" t="s">
        <v>33</v>
      </c>
      <c r="C31" s="14"/>
      <c r="D31" s="14"/>
      <c r="E31" s="14"/>
      <c r="F31" s="7">
        <v>350</v>
      </c>
      <c r="G31" s="7">
        <v>63</v>
      </c>
      <c r="H31" s="7">
        <v>318</v>
      </c>
      <c r="I31" s="7">
        <v>92</v>
      </c>
      <c r="J31" s="7">
        <v>3</v>
      </c>
      <c r="K31" s="7">
        <v>0</v>
      </c>
      <c r="L31" s="56">
        <v>8199</v>
      </c>
      <c r="M31" s="7">
        <v>4192</v>
      </c>
      <c r="N31" s="7">
        <v>3192</v>
      </c>
      <c r="O31" s="7">
        <v>815</v>
      </c>
      <c r="P31" s="7">
        <v>3779</v>
      </c>
      <c r="Q31" s="7">
        <v>3498</v>
      </c>
      <c r="R31" s="7">
        <v>922</v>
      </c>
      <c r="S31" s="7">
        <v>4022</v>
      </c>
      <c r="T31" s="7">
        <v>3278</v>
      </c>
      <c r="U31" s="7">
        <v>899</v>
      </c>
      <c r="V31" s="7">
        <v>3978</v>
      </c>
      <c r="W31" s="7">
        <v>3413</v>
      </c>
      <c r="X31" s="7">
        <v>808</v>
      </c>
      <c r="Y31" s="7">
        <v>4012</v>
      </c>
      <c r="Z31" s="7">
        <v>3376</v>
      </c>
      <c r="AA31" s="7">
        <v>811</v>
      </c>
      <c r="AB31" s="54">
        <f t="shared" si="19"/>
        <v>3996.6</v>
      </c>
      <c r="AC31" s="55">
        <f t="shared" si="20"/>
        <v>48.744968898646178</v>
      </c>
      <c r="AD31" s="54">
        <f t="shared" si="21"/>
        <v>3351.4</v>
      </c>
      <c r="AE31" s="55">
        <f t="shared" si="22"/>
        <v>40.875716550798877</v>
      </c>
      <c r="AF31" s="54">
        <f t="shared" si="23"/>
        <v>851</v>
      </c>
      <c r="AG31" s="55">
        <f t="shared" si="24"/>
        <v>10.379314550554946</v>
      </c>
      <c r="AH31" s="54">
        <f t="shared" si="25"/>
        <v>7348</v>
      </c>
      <c r="AI31" s="55">
        <f t="shared" si="26"/>
        <v>89.620685449445048</v>
      </c>
      <c r="AJ31" s="7"/>
      <c r="AK31" s="7"/>
      <c r="AL31" s="7"/>
    </row>
    <row r="32" spans="1:40" ht="18.75" x14ac:dyDescent="0.3">
      <c r="A32" s="7"/>
      <c r="B32" s="13" t="s">
        <v>34</v>
      </c>
      <c r="C32" s="14"/>
      <c r="D32" s="14"/>
      <c r="E32" s="14"/>
      <c r="F32" s="7">
        <v>199</v>
      </c>
      <c r="G32" s="7">
        <v>298</v>
      </c>
      <c r="H32" s="7">
        <v>433</v>
      </c>
      <c r="I32" s="7">
        <v>58</v>
      </c>
      <c r="J32" s="7">
        <v>6</v>
      </c>
      <c r="K32" s="7">
        <v>0</v>
      </c>
      <c r="L32" s="56">
        <v>9456</v>
      </c>
      <c r="M32" s="7">
        <v>5131</v>
      </c>
      <c r="N32" s="7">
        <v>3471</v>
      </c>
      <c r="O32" s="7">
        <v>854</v>
      </c>
      <c r="P32" s="7">
        <v>4450</v>
      </c>
      <c r="Q32" s="7">
        <v>3917</v>
      </c>
      <c r="R32" s="7">
        <v>1089</v>
      </c>
      <c r="S32" s="7">
        <v>4614</v>
      </c>
      <c r="T32" s="7">
        <v>3736</v>
      </c>
      <c r="U32" s="7">
        <v>1106</v>
      </c>
      <c r="V32" s="7">
        <v>4665</v>
      </c>
      <c r="W32" s="7">
        <v>3735</v>
      </c>
      <c r="X32" s="7">
        <v>1056</v>
      </c>
      <c r="Y32" s="7">
        <v>4817</v>
      </c>
      <c r="Z32" s="7">
        <v>3596</v>
      </c>
      <c r="AA32" s="7">
        <v>1043</v>
      </c>
      <c r="AB32" s="54">
        <f t="shared" si="19"/>
        <v>4735.3999999999996</v>
      </c>
      <c r="AC32" s="55">
        <f t="shared" si="20"/>
        <v>50.078257191201345</v>
      </c>
      <c r="AD32" s="54">
        <f t="shared" si="21"/>
        <v>3691</v>
      </c>
      <c r="AE32" s="55">
        <f t="shared" si="22"/>
        <v>39.033417935702197</v>
      </c>
      <c r="AF32" s="54">
        <f t="shared" si="23"/>
        <v>1029.5999999999999</v>
      </c>
      <c r="AG32" s="55">
        <f t="shared" si="24"/>
        <v>10.888324873096446</v>
      </c>
      <c r="AH32" s="54">
        <f t="shared" si="25"/>
        <v>8426.4</v>
      </c>
      <c r="AI32" s="55">
        <f t="shared" si="26"/>
        <v>89.111675126903549</v>
      </c>
      <c r="AJ32" s="7"/>
      <c r="AK32" s="15"/>
      <c r="AL32" s="15"/>
    </row>
    <row r="33" spans="1:40" ht="37.5" x14ac:dyDescent="0.3">
      <c r="A33" s="7"/>
      <c r="B33" s="13" t="s">
        <v>55</v>
      </c>
      <c r="C33" s="14"/>
      <c r="D33" s="14"/>
      <c r="E33" s="14"/>
      <c r="F33" s="7">
        <v>2</v>
      </c>
      <c r="G33" s="7">
        <v>15</v>
      </c>
      <c r="H33" s="7">
        <v>14</v>
      </c>
      <c r="I33" s="7">
        <v>3</v>
      </c>
      <c r="J33" s="7">
        <v>2</v>
      </c>
      <c r="K33" s="7">
        <v>0</v>
      </c>
      <c r="L33" s="56">
        <v>214</v>
      </c>
      <c r="M33" s="7">
        <v>35</v>
      </c>
      <c r="N33" s="7">
        <v>136</v>
      </c>
      <c r="O33" s="7">
        <v>43</v>
      </c>
      <c r="P33" s="7">
        <v>37</v>
      </c>
      <c r="Q33" s="7">
        <v>123</v>
      </c>
      <c r="R33" s="7">
        <v>54</v>
      </c>
      <c r="S33" s="7">
        <v>34</v>
      </c>
      <c r="T33" s="7">
        <v>129</v>
      </c>
      <c r="U33" s="7">
        <v>51</v>
      </c>
      <c r="V33" s="7">
        <v>45</v>
      </c>
      <c r="W33" s="7">
        <v>126</v>
      </c>
      <c r="X33" s="7">
        <v>43</v>
      </c>
      <c r="Y33" s="7">
        <v>35</v>
      </c>
      <c r="Z33" s="7">
        <v>135</v>
      </c>
      <c r="AA33" s="7">
        <v>44</v>
      </c>
      <c r="AB33" s="54">
        <f t="shared" si="19"/>
        <v>37.200000000000003</v>
      </c>
      <c r="AC33" s="55">
        <f t="shared" si="20"/>
        <v>17.383177570093459</v>
      </c>
      <c r="AD33" s="54">
        <f t="shared" si="21"/>
        <v>129.80000000000001</v>
      </c>
      <c r="AE33" s="55">
        <f t="shared" si="22"/>
        <v>60.654205607476641</v>
      </c>
      <c r="AF33" s="54">
        <f t="shared" si="23"/>
        <v>47</v>
      </c>
      <c r="AG33" s="55">
        <f t="shared" si="24"/>
        <v>21.962616822429908</v>
      </c>
      <c r="AH33" s="54">
        <f t="shared" si="25"/>
        <v>167</v>
      </c>
      <c r="AI33" s="55">
        <f t="shared" si="26"/>
        <v>78.037383177570092</v>
      </c>
      <c r="AJ33" s="7"/>
      <c r="AK33" s="7"/>
      <c r="AL33" s="7"/>
    </row>
    <row r="34" spans="1:40" ht="56.25" x14ac:dyDescent="0.3">
      <c r="A34" s="7"/>
      <c r="B34" s="13" t="s">
        <v>54</v>
      </c>
      <c r="C34" s="14">
        <v>0</v>
      </c>
      <c r="D34" s="14">
        <v>26</v>
      </c>
      <c r="E34" s="14">
        <v>19</v>
      </c>
      <c r="F34" s="7">
        <v>0</v>
      </c>
      <c r="G34" s="7">
        <v>24</v>
      </c>
      <c r="H34" s="7">
        <v>23</v>
      </c>
      <c r="I34" s="7">
        <v>3</v>
      </c>
      <c r="J34" s="7">
        <v>0</v>
      </c>
      <c r="K34" s="7">
        <v>0</v>
      </c>
      <c r="L34" s="56">
        <v>494</v>
      </c>
      <c r="M34" s="7">
        <v>164</v>
      </c>
      <c r="N34" s="7">
        <v>231</v>
      </c>
      <c r="O34" s="7">
        <v>99</v>
      </c>
      <c r="P34" s="7">
        <v>126</v>
      </c>
      <c r="Q34" s="7">
        <v>228</v>
      </c>
      <c r="R34" s="7">
        <v>140</v>
      </c>
      <c r="S34" s="7">
        <v>150</v>
      </c>
      <c r="T34" s="7">
        <v>227</v>
      </c>
      <c r="U34" s="7">
        <v>117</v>
      </c>
      <c r="V34" s="7">
        <v>120</v>
      </c>
      <c r="W34" s="7">
        <v>234</v>
      </c>
      <c r="X34" s="7">
        <v>140</v>
      </c>
      <c r="Y34" s="7">
        <v>133</v>
      </c>
      <c r="Z34" s="7">
        <v>247</v>
      </c>
      <c r="AA34" s="7">
        <v>114</v>
      </c>
      <c r="AB34" s="54">
        <f t="shared" si="19"/>
        <v>138.6</v>
      </c>
      <c r="AC34" s="55">
        <f t="shared" si="20"/>
        <v>28.056680161943319</v>
      </c>
      <c r="AD34" s="54">
        <f t="shared" si="21"/>
        <v>233.4</v>
      </c>
      <c r="AE34" s="55">
        <f t="shared" si="22"/>
        <v>47.246963562753038</v>
      </c>
      <c r="AF34" s="54">
        <f t="shared" si="23"/>
        <v>122</v>
      </c>
      <c r="AG34" s="55">
        <f t="shared" si="24"/>
        <v>24.696356275303643</v>
      </c>
      <c r="AH34" s="54">
        <f t="shared" si="25"/>
        <v>372</v>
      </c>
      <c r="AI34" s="55">
        <f t="shared" si="26"/>
        <v>75.303643724696357</v>
      </c>
      <c r="AJ34" s="7"/>
      <c r="AK34" s="7"/>
      <c r="AL34" s="7"/>
    </row>
    <row r="35" spans="1:40" ht="18.75" x14ac:dyDescent="0.3">
      <c r="A35" s="7">
        <v>4</v>
      </c>
      <c r="B35" s="8" t="s">
        <v>37</v>
      </c>
      <c r="C35" s="9"/>
      <c r="D35" s="9"/>
      <c r="E35" s="9"/>
      <c r="F35" s="10">
        <v>310</v>
      </c>
      <c r="G35" s="10">
        <v>2659</v>
      </c>
      <c r="H35" s="10">
        <v>2501</v>
      </c>
      <c r="I35" s="10">
        <v>168</v>
      </c>
      <c r="J35" s="10">
        <v>40</v>
      </c>
      <c r="K35" s="10">
        <v>16</v>
      </c>
      <c r="L35" s="11">
        <f>L37+L38+L39+L40+L41+L42+L44+L43</f>
        <v>91204</v>
      </c>
      <c r="M35" s="11">
        <f t="shared" ref="M35:AA35" si="27">M37+M38+M39+M40+M41+M42+M44+M43</f>
        <v>40774.629999999997</v>
      </c>
      <c r="N35" s="11">
        <f t="shared" si="27"/>
        <v>36889.936670000003</v>
      </c>
      <c r="O35" s="11">
        <f t="shared" si="27"/>
        <v>13539.323329999999</v>
      </c>
      <c r="P35" s="11">
        <f t="shared" si="27"/>
        <v>36058.800000000003</v>
      </c>
      <c r="Q35" s="11">
        <f t="shared" si="27"/>
        <v>38835.599999999999</v>
      </c>
      <c r="R35" s="11">
        <f t="shared" si="27"/>
        <v>16309.5</v>
      </c>
      <c r="S35" s="11">
        <f t="shared" si="27"/>
        <v>37086.65</v>
      </c>
      <c r="T35" s="11">
        <f t="shared" si="27"/>
        <v>37887.58</v>
      </c>
      <c r="U35" s="11">
        <f t="shared" si="27"/>
        <v>16229.970000000001</v>
      </c>
      <c r="V35" s="11">
        <f t="shared" si="27"/>
        <v>37059.950014285707</v>
      </c>
      <c r="W35" s="11">
        <f t="shared" si="27"/>
        <v>38470.449995714283</v>
      </c>
      <c r="X35" s="11">
        <f t="shared" si="27"/>
        <v>15673.6</v>
      </c>
      <c r="Y35" s="11">
        <f t="shared" si="27"/>
        <v>37872.413330000003</v>
      </c>
      <c r="Z35" s="11">
        <f t="shared" si="27"/>
        <v>38305.569900000002</v>
      </c>
      <c r="AA35" s="11">
        <f t="shared" si="27"/>
        <v>15025.683300000001</v>
      </c>
      <c r="AB35" s="11">
        <f>(M35+P35+S35+V35+Y35)/5</f>
        <v>37770.488668857142</v>
      </c>
      <c r="AC35" s="12">
        <f>AB35*100/L35</f>
        <v>41.413193137205759</v>
      </c>
      <c r="AD35" s="11">
        <f>(N35+Q35+T35+W35+Z35)/5</f>
        <v>38077.827313142858</v>
      </c>
      <c r="AE35" s="12">
        <f>AD35*100/L35</f>
        <v>41.750172484916078</v>
      </c>
      <c r="AF35" s="11">
        <f>(O35+R35+U35+X35+AA35)/5</f>
        <v>15355.615325999999</v>
      </c>
      <c r="AG35" s="12">
        <f>AF35*100/L35</f>
        <v>16.836559061006096</v>
      </c>
      <c r="AH35" s="11">
        <f>AB35+AD35</f>
        <v>75848.315982</v>
      </c>
      <c r="AI35" s="12">
        <f>AH35*100/L35</f>
        <v>83.16336562212183</v>
      </c>
      <c r="AJ35" s="10">
        <f>L41+L42</f>
        <v>29441</v>
      </c>
      <c r="AK35" s="11">
        <f>AB41+AB42+AD41+AD42</f>
        <v>25562.080002000002</v>
      </c>
      <c r="AL35" s="12">
        <f>AK35*100/AJ35</f>
        <v>86.824768187221906</v>
      </c>
      <c r="AN35" s="3">
        <f>AK35+AF41+AF42</f>
        <v>29441.000002000001</v>
      </c>
    </row>
    <row r="36" spans="1:40" ht="18.75" x14ac:dyDescent="0.3">
      <c r="A36" s="7"/>
      <c r="B36" s="22" t="s">
        <v>16</v>
      </c>
      <c r="C36" s="9"/>
      <c r="D36" s="9"/>
      <c r="E36" s="9"/>
      <c r="F36" s="10"/>
      <c r="G36" s="10"/>
      <c r="H36" s="10"/>
      <c r="I36" s="10"/>
      <c r="J36" s="10"/>
      <c r="K36" s="10"/>
      <c r="L36" s="10"/>
      <c r="M36" s="12">
        <v>44.706899891452515</v>
      </c>
      <c r="N36" s="12">
        <v>40.447570111800246</v>
      </c>
      <c r="O36" s="12">
        <v>14.845043908732404</v>
      </c>
      <c r="P36" s="12">
        <v>39.53627934345225</v>
      </c>
      <c r="Q36" s="12">
        <v>42.580871522917398</v>
      </c>
      <c r="R36" s="12">
        <v>17.882374010006831</v>
      </c>
      <c r="S36" s="12">
        <v>40.663254304437288</v>
      </c>
      <c r="T36" s="12">
        <v>41.541425297774587</v>
      </c>
      <c r="U36" s="12">
        <v>17.795174205903958</v>
      </c>
      <c r="V36" s="12">
        <v>40.633979395298141</v>
      </c>
      <c r="W36" s="12">
        <v>42.180506769467399</v>
      </c>
      <c r="X36" s="12">
        <v>17.185148366488434</v>
      </c>
      <c r="Y36" s="12">
        <v>41.524795967296875</v>
      </c>
      <c r="Z36" s="12">
        <v>41.999725780573293</v>
      </c>
      <c r="AA36" s="12">
        <v>16.474747142862363</v>
      </c>
      <c r="AB36" s="12"/>
      <c r="AC36" s="12"/>
      <c r="AD36" s="12"/>
      <c r="AE36" s="12"/>
      <c r="AF36" s="12"/>
      <c r="AG36" s="12"/>
      <c r="AH36" s="11"/>
      <c r="AI36" s="12"/>
      <c r="AJ36" s="10"/>
      <c r="AK36" s="11"/>
      <c r="AL36" s="19"/>
    </row>
    <row r="37" spans="1:40" ht="18.75" x14ac:dyDescent="0.3">
      <c r="A37" s="7"/>
      <c r="B37" s="13" t="s">
        <v>29</v>
      </c>
      <c r="C37" s="14"/>
      <c r="D37" s="14"/>
      <c r="E37" s="14"/>
      <c r="F37" s="7">
        <v>4</v>
      </c>
      <c r="G37" s="7">
        <v>78</v>
      </c>
      <c r="H37" s="7">
        <v>70</v>
      </c>
      <c r="I37" s="7">
        <v>1</v>
      </c>
      <c r="J37" s="7">
        <v>2</v>
      </c>
      <c r="K37" s="7">
        <v>8</v>
      </c>
      <c r="L37" s="56">
        <v>1500</v>
      </c>
      <c r="M37" s="15">
        <v>483</v>
      </c>
      <c r="N37" s="15">
        <v>742</v>
      </c>
      <c r="O37" s="15">
        <v>275</v>
      </c>
      <c r="P37" s="15">
        <v>659</v>
      </c>
      <c r="Q37" s="15">
        <v>529</v>
      </c>
      <c r="R37" s="15">
        <v>312</v>
      </c>
      <c r="S37" s="15">
        <v>664</v>
      </c>
      <c r="T37" s="15">
        <v>494</v>
      </c>
      <c r="U37" s="15">
        <v>342</v>
      </c>
      <c r="V37" s="15">
        <v>654</v>
      </c>
      <c r="W37" s="15">
        <v>539</v>
      </c>
      <c r="X37" s="15">
        <v>307</v>
      </c>
      <c r="Y37" s="15">
        <v>654</v>
      </c>
      <c r="Z37" s="15">
        <v>546</v>
      </c>
      <c r="AA37" s="15">
        <v>300</v>
      </c>
      <c r="AB37" s="54">
        <f>(M37+P37+S37+V37+Y37)/5</f>
        <v>622.79999999999995</v>
      </c>
      <c r="AC37" s="55">
        <f>AB37*100/L37</f>
        <v>41.519999999999996</v>
      </c>
      <c r="AD37" s="54">
        <f>(N37+Q37+T37+W37+Z37)/5</f>
        <v>570</v>
      </c>
      <c r="AE37" s="55">
        <f>AD37*100/L37</f>
        <v>38</v>
      </c>
      <c r="AF37" s="54">
        <f>(O37+R37+U37+X37+AA37)/5</f>
        <v>307.2</v>
      </c>
      <c r="AG37" s="55">
        <f>AF37*100/L37</f>
        <v>20.48</v>
      </c>
      <c r="AH37" s="54">
        <f>AB37+AD37</f>
        <v>1192.8</v>
      </c>
      <c r="AI37" s="55">
        <f>AH37*100/L37</f>
        <v>79.52</v>
      </c>
      <c r="AJ37" s="7"/>
      <c r="AK37" s="7"/>
      <c r="AL37" s="7"/>
    </row>
    <row r="38" spans="1:40" ht="18.75" x14ac:dyDescent="0.3">
      <c r="A38" s="7"/>
      <c r="B38" s="17" t="s">
        <v>30</v>
      </c>
      <c r="C38" s="14"/>
      <c r="D38" s="14"/>
      <c r="E38" s="14"/>
      <c r="F38" s="7">
        <v>40</v>
      </c>
      <c r="G38" s="7">
        <v>413</v>
      </c>
      <c r="H38" s="7">
        <v>361</v>
      </c>
      <c r="I38" s="7">
        <v>15</v>
      </c>
      <c r="J38" s="7">
        <v>3</v>
      </c>
      <c r="K38" s="7">
        <v>1</v>
      </c>
      <c r="L38" s="56">
        <v>12409</v>
      </c>
      <c r="M38" s="15">
        <v>4492.95</v>
      </c>
      <c r="N38" s="15">
        <v>5121.83</v>
      </c>
      <c r="O38" s="15">
        <v>2794.2200000000003</v>
      </c>
      <c r="P38" s="15">
        <v>3914</v>
      </c>
      <c r="Q38" s="15">
        <v>5458</v>
      </c>
      <c r="R38" s="15">
        <v>3037</v>
      </c>
      <c r="S38" s="15">
        <v>3983.75</v>
      </c>
      <c r="T38" s="15">
        <v>5341.75</v>
      </c>
      <c r="U38" s="15">
        <v>3083.5</v>
      </c>
      <c r="V38" s="15">
        <v>3908</v>
      </c>
      <c r="W38" s="15">
        <v>5412</v>
      </c>
      <c r="X38" s="15">
        <v>3089</v>
      </c>
      <c r="Y38" s="15">
        <v>4302.25</v>
      </c>
      <c r="Z38" s="15">
        <v>5232</v>
      </c>
      <c r="AA38" s="15">
        <v>2874.75</v>
      </c>
      <c r="AB38" s="54">
        <f t="shared" ref="AB38:AB44" si="28">(M38+P38+S38+V38+Y38)/5</f>
        <v>4120.1900000000005</v>
      </c>
      <c r="AC38" s="55">
        <f t="shared" ref="AC38:AC44" si="29">AB38*100/L38</f>
        <v>33.203239584172785</v>
      </c>
      <c r="AD38" s="54">
        <f t="shared" ref="AD38:AD44" si="30">(N38+Q38+T38+W38+Z38)/5</f>
        <v>5313.116</v>
      </c>
      <c r="AE38" s="55">
        <f t="shared" ref="AE38:AE44" si="31">AD38*100/L38</f>
        <v>42.816633088887095</v>
      </c>
      <c r="AF38" s="54">
        <f t="shared" ref="AF38:AF44" si="32">(O38+R38+U38+X38+AA38)/5</f>
        <v>2975.6940000000004</v>
      </c>
      <c r="AG38" s="55">
        <f t="shared" ref="AG38:AG44" si="33">AF38*100/L38</f>
        <v>23.980127326940124</v>
      </c>
      <c r="AH38" s="54">
        <f t="shared" ref="AH38:AH44" si="34">AB38+AD38</f>
        <v>9433.3060000000005</v>
      </c>
      <c r="AI38" s="55">
        <f t="shared" ref="AI38:AI44" si="35">AH38*100/L38</f>
        <v>76.019872673059879</v>
      </c>
      <c r="AJ38" s="7"/>
      <c r="AK38" s="7"/>
      <c r="AL38" s="7"/>
    </row>
    <row r="39" spans="1:40" ht="18.75" x14ac:dyDescent="0.3">
      <c r="A39" s="7"/>
      <c r="B39" s="17" t="s">
        <v>31</v>
      </c>
      <c r="C39" s="14"/>
      <c r="D39" s="14"/>
      <c r="E39" s="14"/>
      <c r="F39" s="7">
        <v>85</v>
      </c>
      <c r="G39" s="7">
        <v>777</v>
      </c>
      <c r="H39" s="7">
        <v>655</v>
      </c>
      <c r="I39" s="7">
        <v>44</v>
      </c>
      <c r="J39" s="7">
        <v>3</v>
      </c>
      <c r="K39" s="7">
        <v>2</v>
      </c>
      <c r="L39" s="56">
        <v>20122</v>
      </c>
      <c r="M39" s="15">
        <v>7252</v>
      </c>
      <c r="N39" s="15">
        <v>9055</v>
      </c>
      <c r="O39" s="15">
        <v>3815</v>
      </c>
      <c r="P39" s="15">
        <v>6518</v>
      </c>
      <c r="Q39" s="15">
        <v>8765</v>
      </c>
      <c r="R39" s="15">
        <v>4839</v>
      </c>
      <c r="S39" s="15">
        <v>6819.8</v>
      </c>
      <c r="T39" s="15">
        <v>8556.7999999999993</v>
      </c>
      <c r="U39" s="15">
        <v>4745.5999999999995</v>
      </c>
      <c r="V39" s="15">
        <v>6741</v>
      </c>
      <c r="W39" s="15">
        <v>8782</v>
      </c>
      <c r="X39" s="15">
        <v>4599</v>
      </c>
      <c r="Y39" s="15">
        <v>6918.2</v>
      </c>
      <c r="Z39" s="15">
        <v>8947</v>
      </c>
      <c r="AA39" s="15">
        <v>4256.5999999999995</v>
      </c>
      <c r="AB39" s="54">
        <f t="shared" si="28"/>
        <v>6849.8</v>
      </c>
      <c r="AC39" s="55">
        <f t="shared" si="29"/>
        <v>34.041347778550843</v>
      </c>
      <c r="AD39" s="54">
        <f t="shared" si="30"/>
        <v>8821.16</v>
      </c>
      <c r="AE39" s="55">
        <f t="shared" si="31"/>
        <v>43.838385846337346</v>
      </c>
      <c r="AF39" s="54">
        <f t="shared" si="32"/>
        <v>4451.0399999999991</v>
      </c>
      <c r="AG39" s="55">
        <f t="shared" si="33"/>
        <v>22.120266375111811</v>
      </c>
      <c r="AH39" s="54">
        <f t="shared" si="34"/>
        <v>15670.96</v>
      </c>
      <c r="AI39" s="55">
        <f t="shared" si="35"/>
        <v>77.879733624888189</v>
      </c>
      <c r="AJ39" s="7"/>
      <c r="AK39" s="7"/>
      <c r="AL39" s="7"/>
    </row>
    <row r="40" spans="1:40" ht="18.75" x14ac:dyDescent="0.3">
      <c r="A40" s="7"/>
      <c r="B40" s="17" t="s">
        <v>32</v>
      </c>
      <c r="C40" s="14"/>
      <c r="D40" s="14"/>
      <c r="E40" s="14"/>
      <c r="F40" s="7">
        <v>88</v>
      </c>
      <c r="G40" s="7">
        <v>675</v>
      </c>
      <c r="H40" s="7">
        <v>617</v>
      </c>
      <c r="I40" s="7">
        <v>46</v>
      </c>
      <c r="J40" s="7">
        <v>6</v>
      </c>
      <c r="K40" s="7">
        <v>4</v>
      </c>
      <c r="L40" s="56">
        <v>27507</v>
      </c>
      <c r="M40" s="15">
        <v>13225.83</v>
      </c>
      <c r="N40" s="15">
        <v>10892.45667</v>
      </c>
      <c r="O40" s="15">
        <v>3388.6033299999999</v>
      </c>
      <c r="P40" s="15">
        <v>11666</v>
      </c>
      <c r="Q40" s="15">
        <v>11908</v>
      </c>
      <c r="R40" s="15">
        <v>3933</v>
      </c>
      <c r="S40" s="15">
        <v>11906.2</v>
      </c>
      <c r="T40" s="15">
        <v>11811.13</v>
      </c>
      <c r="U40" s="15">
        <v>3789.67</v>
      </c>
      <c r="V40" s="15">
        <v>12280</v>
      </c>
      <c r="W40" s="15">
        <v>11587</v>
      </c>
      <c r="X40" s="15">
        <v>3640</v>
      </c>
      <c r="Y40" s="15">
        <v>12116.21333</v>
      </c>
      <c r="Z40" s="15">
        <v>11758.3199</v>
      </c>
      <c r="AA40" s="15">
        <v>3632.3333000000002</v>
      </c>
      <c r="AB40" s="54">
        <f t="shared" si="28"/>
        <v>12238.848666</v>
      </c>
      <c r="AC40" s="55">
        <f t="shared" si="29"/>
        <v>44.493578601810448</v>
      </c>
      <c r="AD40" s="54">
        <f t="shared" si="30"/>
        <v>11591.381314</v>
      </c>
      <c r="AE40" s="55">
        <f t="shared" si="31"/>
        <v>42.139751023375872</v>
      </c>
      <c r="AF40" s="54">
        <f t="shared" si="32"/>
        <v>3676.7213260000003</v>
      </c>
      <c r="AG40" s="55">
        <f t="shared" si="33"/>
        <v>13.366493350783438</v>
      </c>
      <c r="AH40" s="54">
        <f t="shared" si="34"/>
        <v>23830.22998</v>
      </c>
      <c r="AI40" s="55">
        <f t="shared" si="35"/>
        <v>86.63332962518632</v>
      </c>
      <c r="AJ40" s="7"/>
      <c r="AK40" s="7"/>
      <c r="AL40" s="7"/>
    </row>
    <row r="41" spans="1:40" ht="18.75" x14ac:dyDescent="0.3">
      <c r="A41" s="7"/>
      <c r="B41" s="13" t="s">
        <v>33</v>
      </c>
      <c r="C41" s="14"/>
      <c r="D41" s="14"/>
      <c r="E41" s="14"/>
      <c r="F41" s="7">
        <v>77</v>
      </c>
      <c r="G41" s="7">
        <v>457</v>
      </c>
      <c r="H41" s="7">
        <v>400</v>
      </c>
      <c r="I41" s="7">
        <v>31</v>
      </c>
      <c r="J41" s="7">
        <v>4</v>
      </c>
      <c r="K41" s="7">
        <v>1</v>
      </c>
      <c r="L41" s="56">
        <v>18691</v>
      </c>
      <c r="M41" s="15">
        <v>9637.85</v>
      </c>
      <c r="N41" s="15">
        <v>7009.65</v>
      </c>
      <c r="O41" s="15">
        <v>2043.5</v>
      </c>
      <c r="P41" s="15">
        <v>8371</v>
      </c>
      <c r="Q41" s="15">
        <v>7704</v>
      </c>
      <c r="R41" s="15">
        <v>2616</v>
      </c>
      <c r="S41" s="15">
        <v>8734.9</v>
      </c>
      <c r="T41" s="15">
        <v>7362.9</v>
      </c>
      <c r="U41" s="15">
        <v>2593.1999999999998</v>
      </c>
      <c r="V41" s="15">
        <v>8452.5500142857145</v>
      </c>
      <c r="W41" s="15">
        <v>7718.4499957142862</v>
      </c>
      <c r="X41" s="15">
        <v>2520</v>
      </c>
      <c r="Y41" s="15">
        <v>8868.75</v>
      </c>
      <c r="Z41" s="15">
        <v>7444.25</v>
      </c>
      <c r="AA41" s="15">
        <v>2378</v>
      </c>
      <c r="AB41" s="54">
        <f t="shared" si="28"/>
        <v>8813.0100028571433</v>
      </c>
      <c r="AC41" s="55">
        <f t="shared" si="29"/>
        <v>47.151088774582114</v>
      </c>
      <c r="AD41" s="54">
        <f t="shared" si="30"/>
        <v>7447.8499991428571</v>
      </c>
      <c r="AE41" s="55">
        <f t="shared" si="31"/>
        <v>39.847252683873826</v>
      </c>
      <c r="AF41" s="54">
        <f t="shared" si="32"/>
        <v>2430.1400000000003</v>
      </c>
      <c r="AG41" s="55">
        <f t="shared" si="33"/>
        <v>13.001658552244397</v>
      </c>
      <c r="AH41" s="54">
        <f t="shared" si="34"/>
        <v>16260.860002000001</v>
      </c>
      <c r="AI41" s="55">
        <f t="shared" si="35"/>
        <v>86.998341458455954</v>
      </c>
      <c r="AJ41" s="7"/>
      <c r="AK41" s="7"/>
      <c r="AL41" s="7"/>
    </row>
    <row r="42" spans="1:40" ht="18.75" x14ac:dyDescent="0.3">
      <c r="A42" s="7"/>
      <c r="B42" s="13" t="s">
        <v>34</v>
      </c>
      <c r="C42" s="14"/>
      <c r="D42" s="14"/>
      <c r="E42" s="14"/>
      <c r="F42" s="7">
        <v>16</v>
      </c>
      <c r="G42" s="7">
        <v>242</v>
      </c>
      <c r="H42" s="7">
        <v>381</v>
      </c>
      <c r="I42" s="7">
        <v>30</v>
      </c>
      <c r="J42" s="7">
        <v>22</v>
      </c>
      <c r="K42" s="7">
        <v>0</v>
      </c>
      <c r="L42" s="56">
        <v>10750</v>
      </c>
      <c r="M42" s="15">
        <v>5614</v>
      </c>
      <c r="N42" s="15">
        <v>3969</v>
      </c>
      <c r="O42" s="15">
        <v>1167</v>
      </c>
      <c r="P42" s="15">
        <v>4870.5</v>
      </c>
      <c r="Q42" s="15">
        <v>4362</v>
      </c>
      <c r="R42" s="15">
        <v>1517.5</v>
      </c>
      <c r="S42" s="15">
        <v>4909</v>
      </c>
      <c r="T42" s="15">
        <v>4250</v>
      </c>
      <c r="U42" s="15">
        <v>1591</v>
      </c>
      <c r="V42" s="15">
        <v>4958.2</v>
      </c>
      <c r="W42" s="15">
        <v>4336.3999999999996</v>
      </c>
      <c r="X42" s="15">
        <v>1455.4</v>
      </c>
      <c r="Y42" s="15">
        <v>4943</v>
      </c>
      <c r="Z42" s="15">
        <v>4294</v>
      </c>
      <c r="AA42" s="15">
        <v>1513</v>
      </c>
      <c r="AB42" s="54">
        <f t="shared" si="28"/>
        <v>5058.9400000000005</v>
      </c>
      <c r="AC42" s="55">
        <f t="shared" si="29"/>
        <v>47.059906976744195</v>
      </c>
      <c r="AD42" s="54">
        <f t="shared" si="30"/>
        <v>4242.2800000000007</v>
      </c>
      <c r="AE42" s="55">
        <f t="shared" si="31"/>
        <v>39.463069767441866</v>
      </c>
      <c r="AF42" s="54">
        <f t="shared" si="32"/>
        <v>1448.78</v>
      </c>
      <c r="AG42" s="55">
        <f t="shared" si="33"/>
        <v>13.477023255813954</v>
      </c>
      <c r="AH42" s="54">
        <f t="shared" si="34"/>
        <v>9301.2200000000012</v>
      </c>
      <c r="AI42" s="55">
        <f t="shared" si="35"/>
        <v>86.522976744186053</v>
      </c>
      <c r="AJ42" s="7"/>
      <c r="AK42" s="15"/>
      <c r="AL42" s="15"/>
    </row>
    <row r="43" spans="1:40" ht="37.5" x14ac:dyDescent="0.3">
      <c r="A43" s="7"/>
      <c r="B43" s="13" t="s">
        <v>55</v>
      </c>
      <c r="C43" s="14"/>
      <c r="D43" s="14"/>
      <c r="E43" s="14"/>
      <c r="F43" s="7">
        <v>0</v>
      </c>
      <c r="G43" s="7">
        <v>1</v>
      </c>
      <c r="H43" s="7">
        <v>1</v>
      </c>
      <c r="I43" s="7">
        <v>0</v>
      </c>
      <c r="J43" s="7">
        <v>0</v>
      </c>
      <c r="K43" s="7">
        <v>0</v>
      </c>
      <c r="L43" s="56">
        <v>25</v>
      </c>
      <c r="M43" s="15">
        <v>4</v>
      </c>
      <c r="N43" s="15">
        <v>12</v>
      </c>
      <c r="O43" s="15">
        <v>9</v>
      </c>
      <c r="P43" s="15">
        <v>4</v>
      </c>
      <c r="Q43" s="15">
        <v>12</v>
      </c>
      <c r="R43" s="15">
        <v>9</v>
      </c>
      <c r="S43" s="15">
        <v>4</v>
      </c>
      <c r="T43" s="15">
        <v>12</v>
      </c>
      <c r="U43" s="15">
        <v>9</v>
      </c>
      <c r="V43" s="15">
        <v>4</v>
      </c>
      <c r="W43" s="15">
        <v>12</v>
      </c>
      <c r="X43" s="15">
        <v>9</v>
      </c>
      <c r="Y43" s="15">
        <v>4</v>
      </c>
      <c r="Z43" s="15">
        <v>12</v>
      </c>
      <c r="AA43" s="15">
        <v>9</v>
      </c>
      <c r="AB43" s="54">
        <f t="shared" si="28"/>
        <v>4</v>
      </c>
      <c r="AC43" s="55">
        <f t="shared" si="29"/>
        <v>16</v>
      </c>
      <c r="AD43" s="54">
        <f t="shared" si="30"/>
        <v>12</v>
      </c>
      <c r="AE43" s="55">
        <f t="shared" si="31"/>
        <v>48</v>
      </c>
      <c r="AF43" s="54">
        <f t="shared" si="32"/>
        <v>9</v>
      </c>
      <c r="AG43" s="55">
        <f t="shared" si="33"/>
        <v>36</v>
      </c>
      <c r="AH43" s="54">
        <f t="shared" si="34"/>
        <v>16</v>
      </c>
      <c r="AI43" s="55">
        <f t="shared" si="35"/>
        <v>64</v>
      </c>
      <c r="AJ43" s="7"/>
      <c r="AK43" s="7"/>
      <c r="AL43" s="7"/>
    </row>
    <row r="44" spans="1:40" ht="56.25" x14ac:dyDescent="0.3">
      <c r="A44" s="7"/>
      <c r="B44" s="13" t="s">
        <v>54</v>
      </c>
      <c r="C44" s="14"/>
      <c r="D44" s="14"/>
      <c r="E44" s="14"/>
      <c r="F44" s="7">
        <v>0</v>
      </c>
      <c r="G44" s="7">
        <v>16</v>
      </c>
      <c r="H44" s="7">
        <v>16</v>
      </c>
      <c r="I44" s="7">
        <v>1</v>
      </c>
      <c r="J44" s="7">
        <v>0</v>
      </c>
      <c r="K44" s="7">
        <v>0</v>
      </c>
      <c r="L44" s="56">
        <v>200</v>
      </c>
      <c r="M44" s="15">
        <v>65</v>
      </c>
      <c r="N44" s="15">
        <v>88</v>
      </c>
      <c r="O44" s="15">
        <v>47</v>
      </c>
      <c r="P44" s="15">
        <v>56.3</v>
      </c>
      <c r="Q44" s="15">
        <v>97.6</v>
      </c>
      <c r="R44" s="15">
        <v>46</v>
      </c>
      <c r="S44" s="15">
        <v>65</v>
      </c>
      <c r="T44" s="15">
        <v>59</v>
      </c>
      <c r="U44" s="15">
        <v>76</v>
      </c>
      <c r="V44" s="15">
        <v>62.2</v>
      </c>
      <c r="W44" s="15">
        <v>83.6</v>
      </c>
      <c r="X44" s="15">
        <v>54.2</v>
      </c>
      <c r="Y44" s="15">
        <v>66</v>
      </c>
      <c r="Z44" s="15">
        <v>72</v>
      </c>
      <c r="AA44" s="15">
        <v>62</v>
      </c>
      <c r="AB44" s="54">
        <f t="shared" si="28"/>
        <v>62.9</v>
      </c>
      <c r="AC44" s="55">
        <f t="shared" si="29"/>
        <v>31.45</v>
      </c>
      <c r="AD44" s="54">
        <f t="shared" si="30"/>
        <v>80.039999999999992</v>
      </c>
      <c r="AE44" s="55">
        <f t="shared" si="31"/>
        <v>40.019999999999996</v>
      </c>
      <c r="AF44" s="54">
        <f t="shared" si="32"/>
        <v>57.04</v>
      </c>
      <c r="AG44" s="55">
        <f t="shared" si="33"/>
        <v>28.52</v>
      </c>
      <c r="AH44" s="54">
        <f t="shared" si="34"/>
        <v>142.94</v>
      </c>
      <c r="AI44" s="55">
        <f t="shared" si="35"/>
        <v>71.47</v>
      </c>
      <c r="AJ44" s="7"/>
      <c r="AK44" s="7"/>
      <c r="AL44" s="7"/>
    </row>
    <row r="45" spans="1:40" ht="18.75" x14ac:dyDescent="0.3">
      <c r="A45" s="7">
        <v>5</v>
      </c>
      <c r="B45" s="8" t="s">
        <v>38</v>
      </c>
      <c r="C45" s="9"/>
      <c r="D45" s="9"/>
      <c r="E45" s="9"/>
      <c r="F45" s="10">
        <v>480</v>
      </c>
      <c r="G45" s="10">
        <v>905</v>
      </c>
      <c r="H45" s="10">
        <v>1224</v>
      </c>
      <c r="I45" s="10">
        <v>48</v>
      </c>
      <c r="J45" s="10">
        <v>113</v>
      </c>
      <c r="K45" s="10">
        <v>0</v>
      </c>
      <c r="L45" s="10">
        <f>L47+L48+L49+L50+L51+L52</f>
        <v>44339</v>
      </c>
      <c r="M45" s="10">
        <f t="shared" ref="M45:AA45" si="36">M47+M48+M49+M50+M51+M52</f>
        <v>16255</v>
      </c>
      <c r="N45" s="10">
        <f t="shared" si="36"/>
        <v>18269</v>
      </c>
      <c r="O45" s="10">
        <f t="shared" si="36"/>
        <v>9815</v>
      </c>
      <c r="P45" s="10">
        <f t="shared" si="36"/>
        <v>13375</v>
      </c>
      <c r="Q45" s="10">
        <f t="shared" si="36"/>
        <v>17957</v>
      </c>
      <c r="R45" s="10">
        <f t="shared" si="36"/>
        <v>13007</v>
      </c>
      <c r="S45" s="10">
        <f t="shared" si="36"/>
        <v>13633</v>
      </c>
      <c r="T45" s="10">
        <f t="shared" si="36"/>
        <v>18250</v>
      </c>
      <c r="U45" s="10">
        <f t="shared" si="36"/>
        <v>12456</v>
      </c>
      <c r="V45" s="10">
        <f t="shared" si="36"/>
        <v>14133</v>
      </c>
      <c r="W45" s="10">
        <f t="shared" si="36"/>
        <v>18112</v>
      </c>
      <c r="X45" s="10">
        <f t="shared" si="36"/>
        <v>12094</v>
      </c>
      <c r="Y45" s="10">
        <f t="shared" si="36"/>
        <v>14277</v>
      </c>
      <c r="Z45" s="10">
        <f t="shared" si="36"/>
        <v>18361</v>
      </c>
      <c r="AA45" s="10">
        <f t="shared" si="36"/>
        <v>11701</v>
      </c>
      <c r="AB45" s="11">
        <f>(M45+P45+S45+V45+Y45)/5</f>
        <v>14334.6</v>
      </c>
      <c r="AC45" s="12">
        <f>AB45*100/L45</f>
        <v>32.329551861792105</v>
      </c>
      <c r="AD45" s="11">
        <f>(N45+Q45+T45+W45+Z45)/5</f>
        <v>18189.8</v>
      </c>
      <c r="AE45" s="12">
        <f>AD45*100/L45</f>
        <v>41.024380342362257</v>
      </c>
      <c r="AF45" s="11">
        <f>(O45+R45+U45+X45+AA45)/5</f>
        <v>11814.6</v>
      </c>
      <c r="AG45" s="12">
        <f>AF45*100/L45</f>
        <v>26.646067795845642</v>
      </c>
      <c r="AH45" s="11">
        <f>AB45+AD45</f>
        <v>32524.400000000001</v>
      </c>
      <c r="AI45" s="12">
        <f>AH45*100/L45</f>
        <v>73.353932204154361</v>
      </c>
      <c r="AJ45" s="10">
        <f>L52+L51</f>
        <v>14358</v>
      </c>
      <c r="AK45" s="11">
        <f>AB51+AB52+AD51+AD52</f>
        <v>11663.6</v>
      </c>
      <c r="AL45" s="12">
        <f>AK45*100/AJ45</f>
        <v>81.234155174815427</v>
      </c>
      <c r="AN45" s="3">
        <f>AK45+AF51+AF52</f>
        <v>14358</v>
      </c>
    </row>
    <row r="46" spans="1:40" ht="18.75" x14ac:dyDescent="0.3">
      <c r="A46" s="7"/>
      <c r="B46" s="23" t="s">
        <v>16</v>
      </c>
      <c r="C46" s="9"/>
      <c r="D46" s="9"/>
      <c r="E46" s="9"/>
      <c r="F46" s="10"/>
      <c r="G46" s="10"/>
      <c r="H46" s="10"/>
      <c r="I46" s="10"/>
      <c r="J46" s="10"/>
      <c r="K46" s="10"/>
      <c r="L46" s="10"/>
      <c r="M46" s="12">
        <v>36.660727576174473</v>
      </c>
      <c r="N46" s="12">
        <v>3.8947653307471977</v>
      </c>
      <c r="O46" s="12">
        <v>24.391619116353549</v>
      </c>
      <c r="P46" s="12">
        <v>30.165317215092809</v>
      </c>
      <c r="Q46" s="12">
        <v>38.243983851688128</v>
      </c>
      <c r="R46" s="12">
        <v>31.590698933219063</v>
      </c>
      <c r="S46" s="12">
        <v>30.747197726606373</v>
      </c>
      <c r="T46" s="12">
        <v>38.904801641895396</v>
      </c>
      <c r="U46" s="12">
        <v>30.34800063149823</v>
      </c>
      <c r="V46" s="12">
        <v>31.874873136516385</v>
      </c>
      <c r="W46" s="12">
        <v>38.593563228760232</v>
      </c>
      <c r="X46" s="12">
        <v>29.53156363472338</v>
      </c>
      <c r="Y46" s="12">
        <v>32.199643654570465</v>
      </c>
      <c r="Z46" s="12">
        <v>39.155145582895422</v>
      </c>
      <c r="AA46" s="12">
        <v>28.645210762534113</v>
      </c>
      <c r="AB46" s="10"/>
      <c r="AC46" s="10"/>
      <c r="AD46" s="10"/>
      <c r="AE46" s="10"/>
      <c r="AF46" s="10"/>
      <c r="AG46" s="12"/>
      <c r="AH46" s="11"/>
      <c r="AI46" s="12"/>
      <c r="AJ46" s="10"/>
      <c r="AK46" s="11"/>
      <c r="AL46" s="10"/>
    </row>
    <row r="47" spans="1:40" ht="17.45" customHeight="1" x14ac:dyDescent="0.3">
      <c r="A47" s="7"/>
      <c r="B47" s="13" t="s">
        <v>29</v>
      </c>
      <c r="C47" s="14"/>
      <c r="D47" s="14"/>
      <c r="E47" s="14"/>
      <c r="F47" s="7">
        <v>5</v>
      </c>
      <c r="G47" s="7">
        <v>45</v>
      </c>
      <c r="H47" s="7">
        <v>38</v>
      </c>
      <c r="I47" s="7">
        <v>0</v>
      </c>
      <c r="J47" s="7">
        <v>2</v>
      </c>
      <c r="K47" s="7">
        <v>0</v>
      </c>
      <c r="L47" s="56">
        <v>555</v>
      </c>
      <c r="M47" s="7">
        <v>141</v>
      </c>
      <c r="N47" s="7">
        <v>229</v>
      </c>
      <c r="O47" s="7">
        <v>185</v>
      </c>
      <c r="P47" s="7">
        <v>101</v>
      </c>
      <c r="Q47" s="7">
        <v>218</v>
      </c>
      <c r="R47" s="7">
        <v>236</v>
      </c>
      <c r="S47" s="7">
        <v>108</v>
      </c>
      <c r="T47" s="7">
        <v>219</v>
      </c>
      <c r="U47" s="7">
        <v>228</v>
      </c>
      <c r="V47" s="7">
        <v>131</v>
      </c>
      <c r="W47" s="7">
        <v>234</v>
      </c>
      <c r="X47" s="7">
        <v>190</v>
      </c>
      <c r="Y47" s="7">
        <v>119</v>
      </c>
      <c r="Z47" s="7">
        <v>218</v>
      </c>
      <c r="AA47" s="7">
        <v>218</v>
      </c>
      <c r="AB47" s="54">
        <f>(Y47+V47+S47+P47+M47)/5</f>
        <v>120</v>
      </c>
      <c r="AC47" s="55">
        <f>AB47*100/L47</f>
        <v>21.621621621621621</v>
      </c>
      <c r="AD47" s="54">
        <f>(N47+Q47+T47+W47+Z47)/5</f>
        <v>223.6</v>
      </c>
      <c r="AE47" s="55">
        <f>AD47*100/L47</f>
        <v>40.288288288288285</v>
      </c>
      <c r="AF47" s="54">
        <f>(O47+R47+U47+X47+AA47)/5</f>
        <v>211.4</v>
      </c>
      <c r="AG47" s="55">
        <f>AF47*100/L47</f>
        <v>38.090090090090094</v>
      </c>
      <c r="AH47" s="54">
        <f>AB47+AD47</f>
        <v>343.6</v>
      </c>
      <c r="AI47" s="55">
        <f>AH47*100/L47</f>
        <v>61.909909909909906</v>
      </c>
      <c r="AJ47" s="15"/>
      <c r="AK47" s="7"/>
      <c r="AL47" s="7"/>
    </row>
    <row r="48" spans="1:40" ht="18.75" x14ac:dyDescent="0.3">
      <c r="A48" s="7"/>
      <c r="B48" s="17" t="s">
        <v>30</v>
      </c>
      <c r="C48" s="14"/>
      <c r="D48" s="14"/>
      <c r="E48" s="14"/>
      <c r="F48" s="7">
        <v>61</v>
      </c>
      <c r="G48" s="7">
        <v>395</v>
      </c>
      <c r="H48" s="7">
        <v>430</v>
      </c>
      <c r="I48" s="7">
        <v>22</v>
      </c>
      <c r="J48" s="7">
        <v>6</v>
      </c>
      <c r="K48" s="7">
        <v>0</v>
      </c>
      <c r="L48" s="56">
        <v>6192</v>
      </c>
      <c r="M48" s="7">
        <v>1797</v>
      </c>
      <c r="N48" s="7">
        <v>2537</v>
      </c>
      <c r="O48" s="7">
        <v>1858</v>
      </c>
      <c r="P48" s="7">
        <v>1386</v>
      </c>
      <c r="Q48" s="7">
        <v>2375</v>
      </c>
      <c r="R48" s="7">
        <v>2431</v>
      </c>
      <c r="S48" s="7">
        <v>1563</v>
      </c>
      <c r="T48" s="7">
        <v>2434</v>
      </c>
      <c r="U48" s="7">
        <v>2195</v>
      </c>
      <c r="V48" s="7">
        <v>1486</v>
      </c>
      <c r="W48" s="7">
        <v>2383</v>
      </c>
      <c r="X48" s="7">
        <v>2323</v>
      </c>
      <c r="Y48" s="7">
        <v>1668</v>
      </c>
      <c r="Z48" s="7">
        <v>2433</v>
      </c>
      <c r="AA48" s="7">
        <v>2091</v>
      </c>
      <c r="AB48" s="54">
        <f t="shared" ref="AB48:AB52" si="37">(Y48+V48+S48+P48+M48)/5</f>
        <v>1580</v>
      </c>
      <c r="AC48" s="55">
        <f t="shared" ref="AC48:AC52" si="38">AB48*100/L48</f>
        <v>25.516795865633075</v>
      </c>
      <c r="AD48" s="54">
        <f t="shared" ref="AD48:AD52" si="39">(N48+Q48+T48+W48+Z48)/5</f>
        <v>2432.4</v>
      </c>
      <c r="AE48" s="55">
        <f t="shared" ref="AE48:AE52" si="40">AD48*100/L48</f>
        <v>39.282945736434108</v>
      </c>
      <c r="AF48" s="54">
        <f t="shared" ref="AF48:AF52" si="41">(O48+R48+U48+X48+AA48)/5</f>
        <v>2179.6</v>
      </c>
      <c r="AG48" s="55">
        <f t="shared" ref="AG48:AG52" si="42">AF48*100/L48</f>
        <v>35.200258397932814</v>
      </c>
      <c r="AH48" s="54">
        <f t="shared" ref="AH48:AH52" si="43">AB48+AD48</f>
        <v>4012.4</v>
      </c>
      <c r="AI48" s="55">
        <f t="shared" ref="AI48:AI52" si="44">AH48*100/L48</f>
        <v>64.799741602067186</v>
      </c>
      <c r="AJ48" s="15"/>
      <c r="AK48" s="7"/>
      <c r="AL48" s="7"/>
    </row>
    <row r="49" spans="1:40" ht="18.75" x14ac:dyDescent="0.3">
      <c r="A49" s="7"/>
      <c r="B49" s="17" t="s">
        <v>31</v>
      </c>
      <c r="C49" s="14"/>
      <c r="D49" s="14"/>
      <c r="E49" s="14"/>
      <c r="F49" s="7">
        <v>136</v>
      </c>
      <c r="G49" s="7">
        <v>157</v>
      </c>
      <c r="H49" s="7">
        <v>251</v>
      </c>
      <c r="I49" s="7">
        <v>8</v>
      </c>
      <c r="J49" s="7">
        <v>29</v>
      </c>
      <c r="K49" s="7">
        <v>0</v>
      </c>
      <c r="L49" s="56">
        <v>11178</v>
      </c>
      <c r="M49" s="7">
        <v>3594</v>
      </c>
      <c r="N49" s="7">
        <v>4453</v>
      </c>
      <c r="O49" s="7">
        <v>3131</v>
      </c>
      <c r="P49" s="7">
        <v>3124</v>
      </c>
      <c r="Q49" s="7">
        <v>4260</v>
      </c>
      <c r="R49" s="7">
        <v>3794</v>
      </c>
      <c r="S49" s="7">
        <v>3142</v>
      </c>
      <c r="T49" s="7">
        <v>4372</v>
      </c>
      <c r="U49" s="7">
        <v>3664</v>
      </c>
      <c r="V49" s="7">
        <v>3249</v>
      </c>
      <c r="W49" s="7">
        <v>4417</v>
      </c>
      <c r="X49" s="7">
        <v>3512</v>
      </c>
      <c r="Y49" s="7">
        <v>3247</v>
      </c>
      <c r="Z49" s="7">
        <v>4379</v>
      </c>
      <c r="AA49" s="7">
        <v>3552</v>
      </c>
      <c r="AB49" s="54">
        <f t="shared" si="37"/>
        <v>3271.2</v>
      </c>
      <c r="AC49" s="55">
        <f t="shared" si="38"/>
        <v>29.264626945786365</v>
      </c>
      <c r="AD49" s="54">
        <f t="shared" si="39"/>
        <v>4376.2</v>
      </c>
      <c r="AE49" s="55">
        <f t="shared" si="40"/>
        <v>39.150116299874753</v>
      </c>
      <c r="AF49" s="54">
        <f t="shared" si="41"/>
        <v>3530.6</v>
      </c>
      <c r="AG49" s="55">
        <f t="shared" si="42"/>
        <v>31.585256754338879</v>
      </c>
      <c r="AH49" s="54">
        <f t="shared" si="43"/>
        <v>7647.4</v>
      </c>
      <c r="AI49" s="55">
        <f t="shared" si="44"/>
        <v>68.414743245661114</v>
      </c>
      <c r="AJ49" s="15"/>
      <c r="AK49" s="7"/>
      <c r="AL49" s="7"/>
    </row>
    <row r="50" spans="1:40" ht="18.75" x14ac:dyDescent="0.3">
      <c r="A50" s="7"/>
      <c r="B50" s="17" t="s">
        <v>32</v>
      </c>
      <c r="C50" s="14"/>
      <c r="D50" s="14"/>
      <c r="E50" s="14"/>
      <c r="F50" s="7">
        <v>125</v>
      </c>
      <c r="G50" s="7">
        <v>158</v>
      </c>
      <c r="H50" s="7">
        <v>244</v>
      </c>
      <c r="I50" s="7">
        <v>8</v>
      </c>
      <c r="J50" s="7">
        <v>31</v>
      </c>
      <c r="K50" s="7">
        <v>0</v>
      </c>
      <c r="L50" s="56">
        <v>12056</v>
      </c>
      <c r="M50" s="7">
        <v>4810</v>
      </c>
      <c r="N50" s="7">
        <v>4651</v>
      </c>
      <c r="O50" s="7">
        <v>2595</v>
      </c>
      <c r="P50" s="7">
        <v>4015</v>
      </c>
      <c r="Q50" s="7">
        <v>4582</v>
      </c>
      <c r="R50" s="7">
        <v>3459</v>
      </c>
      <c r="S50" s="7">
        <v>3972</v>
      </c>
      <c r="T50" s="7">
        <v>4668</v>
      </c>
      <c r="U50" s="7">
        <v>3416</v>
      </c>
      <c r="V50" s="7">
        <v>4135</v>
      </c>
      <c r="W50" s="7">
        <v>4621</v>
      </c>
      <c r="X50" s="7">
        <v>3300</v>
      </c>
      <c r="Y50" s="7">
        <v>4070</v>
      </c>
      <c r="Z50" s="7">
        <v>4763</v>
      </c>
      <c r="AA50" s="7">
        <v>3223</v>
      </c>
      <c r="AB50" s="54">
        <f t="shared" si="37"/>
        <v>4200.3999999999996</v>
      </c>
      <c r="AC50" s="55">
        <f t="shared" si="38"/>
        <v>34.840743198407424</v>
      </c>
      <c r="AD50" s="54">
        <f t="shared" si="39"/>
        <v>4657</v>
      </c>
      <c r="AE50" s="55">
        <f t="shared" si="40"/>
        <v>38.628069011280687</v>
      </c>
      <c r="AF50" s="54">
        <f t="shared" si="41"/>
        <v>3198.6</v>
      </c>
      <c r="AG50" s="55">
        <f t="shared" si="42"/>
        <v>26.531187790311879</v>
      </c>
      <c r="AH50" s="54">
        <f t="shared" si="43"/>
        <v>8857.4</v>
      </c>
      <c r="AI50" s="55">
        <f t="shared" si="44"/>
        <v>73.468812209688124</v>
      </c>
      <c r="AJ50" s="15"/>
      <c r="AK50" s="15"/>
      <c r="AL50" s="7"/>
    </row>
    <row r="51" spans="1:40" ht="18.75" x14ac:dyDescent="0.3">
      <c r="A51" s="7"/>
      <c r="B51" s="13" t="s">
        <v>33</v>
      </c>
      <c r="C51" s="14"/>
      <c r="D51" s="14"/>
      <c r="E51" s="14"/>
      <c r="F51" s="7">
        <v>112</v>
      </c>
      <c r="G51" s="7">
        <v>33</v>
      </c>
      <c r="H51" s="7">
        <v>120</v>
      </c>
      <c r="I51" s="7">
        <v>6</v>
      </c>
      <c r="J51" s="7">
        <v>26</v>
      </c>
      <c r="K51" s="7">
        <v>0</v>
      </c>
      <c r="L51" s="56">
        <v>5908</v>
      </c>
      <c r="M51" s="7">
        <v>2349</v>
      </c>
      <c r="N51" s="7">
        <v>3013</v>
      </c>
      <c r="O51" s="7">
        <v>546</v>
      </c>
      <c r="P51" s="7">
        <v>1837</v>
      </c>
      <c r="Q51" s="7">
        <v>3017</v>
      </c>
      <c r="R51" s="7">
        <v>1054</v>
      </c>
      <c r="S51" s="7">
        <v>1939</v>
      </c>
      <c r="T51" s="7">
        <v>3019</v>
      </c>
      <c r="U51" s="7">
        <v>950</v>
      </c>
      <c r="V51" s="7">
        <v>2014</v>
      </c>
      <c r="W51" s="7">
        <v>2947</v>
      </c>
      <c r="X51" s="7">
        <v>947</v>
      </c>
      <c r="Y51" s="7">
        <v>2123</v>
      </c>
      <c r="Z51" s="7">
        <v>3109</v>
      </c>
      <c r="AA51" s="7">
        <v>676</v>
      </c>
      <c r="AB51" s="54">
        <f t="shared" si="37"/>
        <v>2052.4</v>
      </c>
      <c r="AC51" s="55">
        <f t="shared" si="38"/>
        <v>34.739336492890992</v>
      </c>
      <c r="AD51" s="54">
        <f t="shared" si="39"/>
        <v>3021</v>
      </c>
      <c r="AE51" s="55">
        <f t="shared" si="40"/>
        <v>51.134055517941775</v>
      </c>
      <c r="AF51" s="54">
        <f t="shared" si="41"/>
        <v>834.6</v>
      </c>
      <c r="AG51" s="55">
        <f t="shared" si="42"/>
        <v>14.126607989167232</v>
      </c>
      <c r="AH51" s="54">
        <f t="shared" si="43"/>
        <v>5073.3999999999996</v>
      </c>
      <c r="AI51" s="55">
        <f t="shared" si="44"/>
        <v>85.87339201083276</v>
      </c>
      <c r="AJ51" s="15"/>
      <c r="AK51" s="7"/>
      <c r="AL51" s="7"/>
      <c r="AM51" s="3"/>
    </row>
    <row r="52" spans="1:40" ht="18.75" x14ac:dyDescent="0.3">
      <c r="A52" s="7"/>
      <c r="B52" s="24" t="s">
        <v>34</v>
      </c>
      <c r="C52" s="14"/>
      <c r="D52" s="14"/>
      <c r="E52" s="14"/>
      <c r="F52" s="25">
        <v>41</v>
      </c>
      <c r="G52" s="25">
        <v>117</v>
      </c>
      <c r="H52" s="25">
        <v>141</v>
      </c>
      <c r="I52" s="25">
        <v>4</v>
      </c>
      <c r="J52" s="25">
        <v>19</v>
      </c>
      <c r="K52" s="25">
        <v>0</v>
      </c>
      <c r="L52" s="70">
        <v>8450</v>
      </c>
      <c r="M52" s="25">
        <v>3564</v>
      </c>
      <c r="N52" s="25">
        <v>3386</v>
      </c>
      <c r="O52" s="25">
        <v>1500</v>
      </c>
      <c r="P52" s="25">
        <v>2912</v>
      </c>
      <c r="Q52" s="25">
        <v>3505</v>
      </c>
      <c r="R52" s="25">
        <v>2033</v>
      </c>
      <c r="S52" s="25">
        <v>2909</v>
      </c>
      <c r="T52" s="25">
        <v>3538</v>
      </c>
      <c r="U52" s="25">
        <v>2003</v>
      </c>
      <c r="V52" s="25">
        <v>3118</v>
      </c>
      <c r="W52" s="25">
        <v>3510</v>
      </c>
      <c r="X52" s="25">
        <v>1822</v>
      </c>
      <c r="Y52" s="25">
        <v>3050</v>
      </c>
      <c r="Z52" s="25">
        <v>3459</v>
      </c>
      <c r="AA52" s="25">
        <v>1941</v>
      </c>
      <c r="AB52" s="54">
        <f t="shared" si="37"/>
        <v>3110.6</v>
      </c>
      <c r="AC52" s="55">
        <f t="shared" si="38"/>
        <v>36.811834319526625</v>
      </c>
      <c r="AD52" s="54">
        <f t="shared" si="39"/>
        <v>3479.6</v>
      </c>
      <c r="AE52" s="55">
        <f t="shared" si="40"/>
        <v>41.17869822485207</v>
      </c>
      <c r="AF52" s="54">
        <f t="shared" si="41"/>
        <v>1859.8</v>
      </c>
      <c r="AG52" s="55">
        <f t="shared" si="42"/>
        <v>22.009467455621301</v>
      </c>
      <c r="AH52" s="54">
        <f t="shared" si="43"/>
        <v>6590.2</v>
      </c>
      <c r="AI52" s="55">
        <f t="shared" si="44"/>
        <v>77.990532544378695</v>
      </c>
      <c r="AJ52" s="15"/>
      <c r="AK52" s="15"/>
      <c r="AL52" s="15"/>
      <c r="AM52" s="3"/>
    </row>
    <row r="53" spans="1:40" ht="18.75" x14ac:dyDescent="0.3">
      <c r="A53" s="7">
        <v>6</v>
      </c>
      <c r="B53" s="26" t="s">
        <v>39</v>
      </c>
      <c r="C53" s="9"/>
      <c r="D53" s="9"/>
      <c r="E53" s="9"/>
      <c r="F53" s="10">
        <v>130</v>
      </c>
      <c r="G53" s="10">
        <v>1452</v>
      </c>
      <c r="H53" s="10">
        <v>1995</v>
      </c>
      <c r="I53" s="10">
        <v>248</v>
      </c>
      <c r="J53" s="10">
        <v>25</v>
      </c>
      <c r="K53" s="10">
        <v>0</v>
      </c>
      <c r="L53" s="10">
        <f>L55+L56+L57+L58+L59+L60</f>
        <v>42327</v>
      </c>
      <c r="M53" s="10">
        <f t="shared" ref="M53:AA53" si="45">M55+M56+M57+M58+M59+M60</f>
        <v>26070</v>
      </c>
      <c r="N53" s="10">
        <f t="shared" si="45"/>
        <v>11936</v>
      </c>
      <c r="O53" s="10">
        <f t="shared" si="45"/>
        <v>4321</v>
      </c>
      <c r="P53" s="10">
        <f t="shared" si="45"/>
        <v>21648</v>
      </c>
      <c r="Q53" s="10">
        <f t="shared" si="45"/>
        <v>15979</v>
      </c>
      <c r="R53" s="10">
        <f t="shared" si="45"/>
        <v>4700</v>
      </c>
      <c r="S53" s="10">
        <f t="shared" si="45"/>
        <v>22179</v>
      </c>
      <c r="T53" s="10">
        <f t="shared" si="45"/>
        <v>15406</v>
      </c>
      <c r="U53" s="10">
        <f t="shared" si="45"/>
        <v>4742</v>
      </c>
      <c r="V53" s="10">
        <f t="shared" si="45"/>
        <v>23286</v>
      </c>
      <c r="W53" s="10">
        <f t="shared" si="45"/>
        <v>14657</v>
      </c>
      <c r="X53" s="10">
        <f t="shared" si="45"/>
        <v>4384</v>
      </c>
      <c r="Y53" s="10">
        <f t="shared" si="45"/>
        <v>23499</v>
      </c>
      <c r="Z53" s="10">
        <f t="shared" si="45"/>
        <v>14729</v>
      </c>
      <c r="AA53" s="10">
        <f t="shared" si="45"/>
        <v>4099</v>
      </c>
      <c r="AB53" s="11">
        <f>(M53+P53+V53++S53+Y53)/5</f>
        <v>23336.400000000001</v>
      </c>
      <c r="AC53" s="12">
        <f>AB53*100/L53</f>
        <v>55.133602664965622</v>
      </c>
      <c r="AD53" s="11">
        <f>(N53+Q53+T53+W53+Z53)/5</f>
        <v>14541.4</v>
      </c>
      <c r="AE53" s="12">
        <f>AD53*100/L53</f>
        <v>34.354903489498426</v>
      </c>
      <c r="AF53" s="11">
        <f>(O53+R53+U53+X53+AA53)/5</f>
        <v>4449.2</v>
      </c>
      <c r="AG53" s="12">
        <f>AF53*100/L53</f>
        <v>10.511493845535947</v>
      </c>
      <c r="AH53" s="11">
        <f>AB53+AD53</f>
        <v>37877.800000000003</v>
      </c>
      <c r="AI53" s="12">
        <f>AH53*100/L53</f>
        <v>89.488506154464062</v>
      </c>
      <c r="AJ53" s="10">
        <f>L59+L60</f>
        <v>9893</v>
      </c>
      <c r="AK53" s="11">
        <f>AB59+AB60+AD59+AD60</f>
        <v>9156.7999999999993</v>
      </c>
      <c r="AL53" s="12">
        <f>AK53*100/AJ53</f>
        <v>92.558374608308895</v>
      </c>
      <c r="AN53" s="3">
        <f>AK53+AF59+AF60</f>
        <v>9893</v>
      </c>
    </row>
    <row r="54" spans="1:40" ht="18.75" x14ac:dyDescent="0.3">
      <c r="A54" s="17"/>
      <c r="B54" s="23" t="s">
        <v>16</v>
      </c>
      <c r="C54" s="9"/>
      <c r="D54" s="9"/>
      <c r="E54" s="9"/>
      <c r="F54" s="10"/>
      <c r="G54" s="10"/>
      <c r="H54" s="10"/>
      <c r="I54" s="10"/>
      <c r="J54" s="10"/>
      <c r="K54" s="10"/>
      <c r="L54" s="10"/>
      <c r="M54" s="12">
        <v>61.591891700333122</v>
      </c>
      <c r="N54" s="12">
        <v>28.19949441254991</v>
      </c>
      <c r="O54" s="12">
        <v>10.20861388711697</v>
      </c>
      <c r="P54" s="12">
        <v>51.144659437238644</v>
      </c>
      <c r="Q54" s="12">
        <v>37.751317126184233</v>
      </c>
      <c r="R54" s="12">
        <v>11.104023436577126</v>
      </c>
      <c r="S54" s="12">
        <v>52.399177829754059</v>
      </c>
      <c r="T54" s="12">
        <v>36.397571290193021</v>
      </c>
      <c r="U54" s="12">
        <v>11.203250880052922</v>
      </c>
      <c r="V54" s="12">
        <v>55.014529732794671</v>
      </c>
      <c r="W54" s="12">
        <v>34.628015214874665</v>
      </c>
      <c r="X54" s="12">
        <v>10.357455052330664</v>
      </c>
      <c r="Y54" s="12">
        <v>55.517754624707635</v>
      </c>
      <c r="Z54" s="12">
        <v>34.798119403690315</v>
      </c>
      <c r="AA54" s="12">
        <v>9.6841259716020502</v>
      </c>
      <c r="AB54" s="10"/>
      <c r="AC54" s="12"/>
      <c r="AD54" s="11"/>
      <c r="AE54" s="12"/>
      <c r="AF54" s="11"/>
      <c r="AG54" s="12"/>
      <c r="AH54" s="11"/>
      <c r="AI54" s="12"/>
      <c r="AJ54" s="10"/>
      <c r="AK54" s="11"/>
      <c r="AL54" s="10"/>
    </row>
    <row r="55" spans="1:40" ht="18.75" x14ac:dyDescent="0.3">
      <c r="A55" s="17"/>
      <c r="B55" s="17" t="s">
        <v>29</v>
      </c>
      <c r="C55" s="14"/>
      <c r="D55" s="14"/>
      <c r="E55" s="14"/>
      <c r="F55" s="7">
        <v>8</v>
      </c>
      <c r="G55" s="7">
        <v>126</v>
      </c>
      <c r="H55" s="7">
        <v>245</v>
      </c>
      <c r="I55" s="7">
        <v>53</v>
      </c>
      <c r="J55" s="7">
        <v>0</v>
      </c>
      <c r="K55" s="7">
        <v>0</v>
      </c>
      <c r="L55" s="56">
        <v>4359</v>
      </c>
      <c r="M55" s="15">
        <v>1792</v>
      </c>
      <c r="N55" s="15">
        <v>1676</v>
      </c>
      <c r="O55" s="15">
        <v>891</v>
      </c>
      <c r="P55" s="15">
        <v>1845</v>
      </c>
      <c r="Q55" s="15">
        <v>1568</v>
      </c>
      <c r="R55" s="15">
        <v>946</v>
      </c>
      <c r="S55" s="15">
        <v>1575</v>
      </c>
      <c r="T55" s="15">
        <v>1825</v>
      </c>
      <c r="U55" s="15">
        <v>959</v>
      </c>
      <c r="V55" s="15">
        <v>1965</v>
      </c>
      <c r="W55" s="15">
        <v>1527</v>
      </c>
      <c r="X55" s="15">
        <v>867</v>
      </c>
      <c r="Y55" s="15">
        <v>1764</v>
      </c>
      <c r="Z55" s="15">
        <v>1776</v>
      </c>
      <c r="AA55" s="15">
        <v>819</v>
      </c>
      <c r="AB55" s="54">
        <f>(M55+P55+S55+V55+Y55)/5</f>
        <v>1788.2</v>
      </c>
      <c r="AC55" s="55">
        <f>AB55*100/L55</f>
        <v>41.023170451938519</v>
      </c>
      <c r="AD55" s="54">
        <f>(N55+Q55+T55+W55+Z55)/5</f>
        <v>1674.4</v>
      </c>
      <c r="AE55" s="55">
        <f>AD55*100/L55</f>
        <v>38.412479926588667</v>
      </c>
      <c r="AF55" s="54">
        <f>(O55+R55+U55+X55+AA55)/5</f>
        <v>896.4</v>
      </c>
      <c r="AG55" s="55">
        <f>AF55*100/L55</f>
        <v>20.564349621472815</v>
      </c>
      <c r="AH55" s="54">
        <f>AB55+AD55</f>
        <v>3462.6000000000004</v>
      </c>
      <c r="AI55" s="55">
        <f>AH55*100/L55</f>
        <v>79.4356503785272</v>
      </c>
      <c r="AJ55" s="7"/>
      <c r="AK55" s="7"/>
      <c r="AL55" s="7"/>
    </row>
    <row r="56" spans="1:40" ht="18.75" x14ac:dyDescent="0.3">
      <c r="A56" s="17"/>
      <c r="B56" s="17" t="s">
        <v>30</v>
      </c>
      <c r="C56" s="14"/>
      <c r="D56" s="14"/>
      <c r="E56" s="14"/>
      <c r="F56" s="7">
        <v>13</v>
      </c>
      <c r="G56" s="7">
        <v>267</v>
      </c>
      <c r="H56" s="7">
        <v>491</v>
      </c>
      <c r="I56" s="7">
        <v>64</v>
      </c>
      <c r="J56" s="7">
        <v>0</v>
      </c>
      <c r="K56" s="7">
        <v>0</v>
      </c>
      <c r="L56" s="56">
        <v>8590</v>
      </c>
      <c r="M56" s="15">
        <v>4673</v>
      </c>
      <c r="N56" s="15">
        <v>2897</v>
      </c>
      <c r="O56" s="15">
        <v>1020</v>
      </c>
      <c r="P56" s="15">
        <v>3798</v>
      </c>
      <c r="Q56" s="15">
        <v>3748</v>
      </c>
      <c r="R56" s="15">
        <v>1044</v>
      </c>
      <c r="S56" s="15">
        <v>3817</v>
      </c>
      <c r="T56" s="15">
        <v>3748</v>
      </c>
      <c r="U56" s="15">
        <v>1025</v>
      </c>
      <c r="V56" s="15">
        <v>3995</v>
      </c>
      <c r="W56" s="15">
        <v>3582</v>
      </c>
      <c r="X56" s="15">
        <v>1013</v>
      </c>
      <c r="Y56" s="15">
        <v>4087</v>
      </c>
      <c r="Z56" s="15">
        <v>3616</v>
      </c>
      <c r="AA56" s="15">
        <v>887</v>
      </c>
      <c r="AB56" s="54">
        <f t="shared" ref="AB56:AB60" si="46">(M56+P56+S56+V56+Y56)/5</f>
        <v>4074</v>
      </c>
      <c r="AC56" s="55">
        <f t="shared" ref="AC56:AC60" si="47">AB56*100/L56</f>
        <v>47.427240977881254</v>
      </c>
      <c r="AD56" s="54">
        <f t="shared" ref="AD56:AD60" si="48">(N56+Q56+T56+W56+Z56)/5</f>
        <v>3518.2</v>
      </c>
      <c r="AE56" s="55">
        <f t="shared" ref="AE56:AE60" si="49">AD56*100/L56</f>
        <v>40.956926658905701</v>
      </c>
      <c r="AF56" s="54">
        <f t="shared" ref="AF56:AF60" si="50">(O56+R56+U56+X56+AA56)/5</f>
        <v>997.8</v>
      </c>
      <c r="AG56" s="55">
        <f t="shared" ref="AG56:AG60" si="51">AF56*100/L56</f>
        <v>11.615832363213038</v>
      </c>
      <c r="AH56" s="54">
        <f t="shared" ref="AH56:AH60" si="52">AB56+AD56</f>
        <v>7592.2</v>
      </c>
      <c r="AI56" s="55">
        <f t="shared" ref="AI56:AI60" si="53">AH56*100/L56</f>
        <v>88.384167636786955</v>
      </c>
      <c r="AJ56" s="15"/>
      <c r="AK56" s="7"/>
      <c r="AL56" s="7"/>
    </row>
    <row r="57" spans="1:40" ht="18.75" x14ac:dyDescent="0.3">
      <c r="A57" s="17"/>
      <c r="B57" s="17" t="s">
        <v>31</v>
      </c>
      <c r="C57" s="14"/>
      <c r="D57" s="14"/>
      <c r="E57" s="14"/>
      <c r="F57" s="7">
        <v>24</v>
      </c>
      <c r="G57" s="7">
        <v>321</v>
      </c>
      <c r="H57" s="7">
        <v>531</v>
      </c>
      <c r="I57" s="7">
        <v>50</v>
      </c>
      <c r="J57" s="7">
        <v>0</v>
      </c>
      <c r="K57" s="7">
        <v>0</v>
      </c>
      <c r="L57" s="56">
        <v>10859</v>
      </c>
      <c r="M57" s="15">
        <v>6859</v>
      </c>
      <c r="N57" s="15">
        <v>3113</v>
      </c>
      <c r="O57" s="15">
        <v>887</v>
      </c>
      <c r="P57" s="15">
        <v>5586</v>
      </c>
      <c r="Q57" s="15">
        <v>4256</v>
      </c>
      <c r="R57" s="15">
        <v>1017</v>
      </c>
      <c r="S57" s="15">
        <v>5799</v>
      </c>
      <c r="T57" s="15">
        <v>4116</v>
      </c>
      <c r="U57" s="15">
        <v>944</v>
      </c>
      <c r="V57" s="15">
        <v>6152</v>
      </c>
      <c r="W57" s="15">
        <v>3785</v>
      </c>
      <c r="X57" s="15">
        <v>922</v>
      </c>
      <c r="Y57" s="15">
        <v>6124</v>
      </c>
      <c r="Z57" s="15">
        <v>3817</v>
      </c>
      <c r="AA57" s="15">
        <v>918</v>
      </c>
      <c r="AB57" s="54">
        <f t="shared" si="46"/>
        <v>6104</v>
      </c>
      <c r="AC57" s="55">
        <f t="shared" si="47"/>
        <v>56.211437517266781</v>
      </c>
      <c r="AD57" s="54">
        <f t="shared" si="48"/>
        <v>3817.4</v>
      </c>
      <c r="AE57" s="55">
        <f t="shared" si="49"/>
        <v>35.154249930932863</v>
      </c>
      <c r="AF57" s="54">
        <f t="shared" si="50"/>
        <v>937.6</v>
      </c>
      <c r="AG57" s="55">
        <f t="shared" si="51"/>
        <v>8.6343125518003507</v>
      </c>
      <c r="AH57" s="54">
        <f t="shared" si="52"/>
        <v>9921.4</v>
      </c>
      <c r="AI57" s="55">
        <f t="shared" si="53"/>
        <v>91.365687448199651</v>
      </c>
      <c r="AJ57" s="7"/>
      <c r="AK57" s="7"/>
      <c r="AL57" s="7"/>
    </row>
    <row r="58" spans="1:40" ht="18.75" x14ac:dyDescent="0.3">
      <c r="A58" s="17"/>
      <c r="B58" s="17" t="s">
        <v>32</v>
      </c>
      <c r="C58" s="14"/>
      <c r="D58" s="14"/>
      <c r="E58" s="14"/>
      <c r="F58" s="7">
        <v>23</v>
      </c>
      <c r="G58" s="7">
        <v>440</v>
      </c>
      <c r="H58" s="7">
        <v>341</v>
      </c>
      <c r="I58" s="7">
        <v>13</v>
      </c>
      <c r="J58" s="7">
        <v>0</v>
      </c>
      <c r="K58" s="7">
        <v>0</v>
      </c>
      <c r="L58" s="56">
        <v>8626</v>
      </c>
      <c r="M58" s="15">
        <v>5712</v>
      </c>
      <c r="N58" s="15">
        <v>2054</v>
      </c>
      <c r="O58" s="15">
        <v>860</v>
      </c>
      <c r="P58" s="15">
        <v>4687</v>
      </c>
      <c r="Q58" s="15">
        <v>3036</v>
      </c>
      <c r="R58" s="15">
        <v>903</v>
      </c>
      <c r="S58" s="15">
        <v>5096</v>
      </c>
      <c r="T58" s="15">
        <v>2645</v>
      </c>
      <c r="U58" s="15">
        <v>885</v>
      </c>
      <c r="V58" s="15">
        <v>5224</v>
      </c>
      <c r="W58" s="15">
        <v>2498</v>
      </c>
      <c r="X58" s="15">
        <v>904</v>
      </c>
      <c r="Y58" s="15">
        <v>5282</v>
      </c>
      <c r="Z58" s="15">
        <v>2490</v>
      </c>
      <c r="AA58" s="15">
        <v>854</v>
      </c>
      <c r="AB58" s="54">
        <f t="shared" si="46"/>
        <v>5200.2</v>
      </c>
      <c r="AC58" s="55">
        <f t="shared" si="47"/>
        <v>60.285184326454903</v>
      </c>
      <c r="AD58" s="54">
        <f t="shared" si="48"/>
        <v>2544.6</v>
      </c>
      <c r="AE58" s="55">
        <f t="shared" si="49"/>
        <v>29.49918849988407</v>
      </c>
      <c r="AF58" s="54">
        <f t="shared" si="50"/>
        <v>881.2</v>
      </c>
      <c r="AG58" s="55">
        <f t="shared" si="51"/>
        <v>10.215627173661025</v>
      </c>
      <c r="AH58" s="54">
        <f t="shared" si="52"/>
        <v>7744.7999999999993</v>
      </c>
      <c r="AI58" s="55">
        <f t="shared" si="53"/>
        <v>89.784372826338966</v>
      </c>
      <c r="AJ58" s="7"/>
      <c r="AK58" s="7"/>
      <c r="AL58" s="7"/>
    </row>
    <row r="59" spans="1:40" ht="18.75" x14ac:dyDescent="0.3">
      <c r="A59" s="17"/>
      <c r="B59" s="17" t="s">
        <v>33</v>
      </c>
      <c r="C59" s="14"/>
      <c r="D59" s="14"/>
      <c r="E59" s="14"/>
      <c r="F59" s="7">
        <v>11</v>
      </c>
      <c r="G59" s="7">
        <v>88</v>
      </c>
      <c r="H59" s="7">
        <v>112</v>
      </c>
      <c r="I59" s="7">
        <v>20</v>
      </c>
      <c r="J59" s="7">
        <v>0</v>
      </c>
      <c r="K59" s="7">
        <v>0</v>
      </c>
      <c r="L59" s="56">
        <v>1643</v>
      </c>
      <c r="M59" s="15">
        <v>1125</v>
      </c>
      <c r="N59" s="15">
        <v>388</v>
      </c>
      <c r="O59" s="15">
        <v>130</v>
      </c>
      <c r="P59" s="15">
        <v>945</v>
      </c>
      <c r="Q59" s="15">
        <v>518</v>
      </c>
      <c r="R59" s="15">
        <v>180</v>
      </c>
      <c r="S59" s="15">
        <v>945</v>
      </c>
      <c r="T59" s="15">
        <v>550</v>
      </c>
      <c r="U59" s="15">
        <v>148</v>
      </c>
      <c r="V59" s="15">
        <v>984</v>
      </c>
      <c r="W59" s="15">
        <v>512</v>
      </c>
      <c r="X59" s="15">
        <v>147</v>
      </c>
      <c r="Y59" s="15">
        <v>996</v>
      </c>
      <c r="Z59" s="15">
        <v>509</v>
      </c>
      <c r="AA59" s="15">
        <v>138</v>
      </c>
      <c r="AB59" s="54">
        <f t="shared" si="46"/>
        <v>999</v>
      </c>
      <c r="AC59" s="55">
        <f t="shared" si="47"/>
        <v>60.803408399269628</v>
      </c>
      <c r="AD59" s="54">
        <f t="shared" si="48"/>
        <v>495.4</v>
      </c>
      <c r="AE59" s="55">
        <f t="shared" si="49"/>
        <v>30.152160681679852</v>
      </c>
      <c r="AF59" s="54">
        <f t="shared" si="50"/>
        <v>148.6</v>
      </c>
      <c r="AG59" s="55">
        <f t="shared" si="51"/>
        <v>9.0444309190505177</v>
      </c>
      <c r="AH59" s="54">
        <f t="shared" si="52"/>
        <v>1494.4</v>
      </c>
      <c r="AI59" s="55">
        <f t="shared" si="53"/>
        <v>90.955569080949488</v>
      </c>
      <c r="AJ59" s="7"/>
      <c r="AK59" s="7"/>
      <c r="AL59" s="7"/>
    </row>
    <row r="60" spans="1:40" ht="18.75" x14ac:dyDescent="0.3">
      <c r="A60" s="17"/>
      <c r="B60" s="17" t="s">
        <v>34</v>
      </c>
      <c r="C60" s="14"/>
      <c r="D60" s="14"/>
      <c r="E60" s="14"/>
      <c r="F60" s="7">
        <v>51</v>
      </c>
      <c r="G60" s="7">
        <v>210</v>
      </c>
      <c r="H60" s="7">
        <v>275</v>
      </c>
      <c r="I60" s="7">
        <v>48</v>
      </c>
      <c r="J60" s="7">
        <v>25</v>
      </c>
      <c r="K60" s="7">
        <v>0</v>
      </c>
      <c r="L60" s="56">
        <v>8250</v>
      </c>
      <c r="M60" s="15">
        <v>5909</v>
      </c>
      <c r="N60" s="15">
        <v>1808</v>
      </c>
      <c r="O60" s="15">
        <v>533</v>
      </c>
      <c r="P60" s="15">
        <v>4787</v>
      </c>
      <c r="Q60" s="15">
        <v>2853</v>
      </c>
      <c r="R60" s="15">
        <v>610</v>
      </c>
      <c r="S60" s="15">
        <v>4947</v>
      </c>
      <c r="T60" s="15">
        <v>2522</v>
      </c>
      <c r="U60" s="15">
        <v>781</v>
      </c>
      <c r="V60" s="15">
        <v>4966</v>
      </c>
      <c r="W60" s="15">
        <v>2753</v>
      </c>
      <c r="X60" s="15">
        <v>531</v>
      </c>
      <c r="Y60" s="15">
        <v>5246</v>
      </c>
      <c r="Z60" s="15">
        <v>2521</v>
      </c>
      <c r="AA60" s="15">
        <v>483</v>
      </c>
      <c r="AB60" s="54">
        <f t="shared" si="46"/>
        <v>5171</v>
      </c>
      <c r="AC60" s="55">
        <f t="shared" si="47"/>
        <v>62.67878787878788</v>
      </c>
      <c r="AD60" s="54">
        <f t="shared" si="48"/>
        <v>2491.4</v>
      </c>
      <c r="AE60" s="55">
        <f t="shared" si="49"/>
        <v>30.198787878787879</v>
      </c>
      <c r="AF60" s="54">
        <f t="shared" si="50"/>
        <v>587.6</v>
      </c>
      <c r="AG60" s="55">
        <f t="shared" si="51"/>
        <v>7.1224242424242421</v>
      </c>
      <c r="AH60" s="54">
        <f t="shared" si="52"/>
        <v>7662.4</v>
      </c>
      <c r="AI60" s="55">
        <f t="shared" si="53"/>
        <v>92.877575757575755</v>
      </c>
      <c r="AJ60" s="7"/>
      <c r="AK60" s="15"/>
      <c r="AL60" s="15"/>
    </row>
    <row r="61" spans="1:40" ht="18.75" x14ac:dyDescent="0.3">
      <c r="A61" s="17">
        <v>7</v>
      </c>
      <c r="B61" s="8" t="s">
        <v>40</v>
      </c>
      <c r="C61" s="9"/>
      <c r="D61" s="9"/>
      <c r="E61" s="9"/>
      <c r="F61" s="10">
        <v>795</v>
      </c>
      <c r="G61" s="10">
        <v>1506</v>
      </c>
      <c r="H61" s="10">
        <v>1840</v>
      </c>
      <c r="I61" s="10">
        <v>31</v>
      </c>
      <c r="J61" s="10">
        <v>430</v>
      </c>
      <c r="K61" s="10">
        <v>0</v>
      </c>
      <c r="L61" s="10">
        <f>L63+L64+L65+L66+L67+L68</f>
        <v>72271</v>
      </c>
      <c r="M61" s="10">
        <f t="shared" ref="M61:AA61" si="54">M63+M64+M65+M66+M67+M68</f>
        <v>35640</v>
      </c>
      <c r="N61" s="10">
        <f t="shared" si="54"/>
        <v>30235</v>
      </c>
      <c r="O61" s="10">
        <f t="shared" si="54"/>
        <v>6396</v>
      </c>
      <c r="P61" s="10">
        <f t="shared" si="54"/>
        <v>33629</v>
      </c>
      <c r="Q61" s="10">
        <f t="shared" si="54"/>
        <v>30168</v>
      </c>
      <c r="R61" s="10">
        <f t="shared" si="54"/>
        <v>8474</v>
      </c>
      <c r="S61" s="10">
        <f t="shared" si="54"/>
        <v>34569</v>
      </c>
      <c r="T61" s="10">
        <f t="shared" si="54"/>
        <v>30674</v>
      </c>
      <c r="U61" s="10">
        <f t="shared" si="54"/>
        <v>7028</v>
      </c>
      <c r="V61" s="10">
        <f t="shared" si="54"/>
        <v>33462</v>
      </c>
      <c r="W61" s="10">
        <f t="shared" si="54"/>
        <v>30739</v>
      </c>
      <c r="X61" s="10">
        <f t="shared" si="54"/>
        <v>8070</v>
      </c>
      <c r="Y61" s="10">
        <f t="shared" si="54"/>
        <v>34292</v>
      </c>
      <c r="Z61" s="10">
        <f t="shared" si="54"/>
        <v>30062</v>
      </c>
      <c r="AA61" s="10">
        <f t="shared" si="54"/>
        <v>7917</v>
      </c>
      <c r="AB61" s="11">
        <f>(M61+P61+S61+V61+Y61)/5</f>
        <v>34318.400000000001</v>
      </c>
      <c r="AC61" s="12">
        <f>AB61*100/L61</f>
        <v>47.485713495039505</v>
      </c>
      <c r="AD61" s="11">
        <f>(N61+Q61+T61+W61+Z61)/5</f>
        <v>30375.599999999999</v>
      </c>
      <c r="AE61" s="12">
        <f>AD61*100/L61</f>
        <v>42.030136569301654</v>
      </c>
      <c r="AF61" s="11">
        <f>(O61+R61+U61+X61+AA61)/5</f>
        <v>7577</v>
      </c>
      <c r="AG61" s="12">
        <f>AF61*100/L61</f>
        <v>10.48414993565884</v>
      </c>
      <c r="AH61" s="11">
        <f>AB61+AD61</f>
        <v>64694</v>
      </c>
      <c r="AI61" s="12">
        <f>AH61*100/L61</f>
        <v>89.515850064341166</v>
      </c>
      <c r="AJ61" s="10">
        <f>L67+L68</f>
        <v>20779</v>
      </c>
      <c r="AK61" s="11">
        <f>AB67+AB68+AD67+AD68</f>
        <v>19271.800000000003</v>
      </c>
      <c r="AL61" s="12">
        <f>AK61*100/AJ61</f>
        <v>92.746522931806155</v>
      </c>
      <c r="AN61" s="3">
        <f>AK61+AF67+AF68</f>
        <v>20779.000000000004</v>
      </c>
    </row>
    <row r="62" spans="1:40" ht="18.75" x14ac:dyDescent="0.3">
      <c r="A62" s="17"/>
      <c r="B62" s="23" t="s">
        <v>16</v>
      </c>
      <c r="C62" s="9"/>
      <c r="D62" s="9"/>
      <c r="E62" s="9"/>
      <c r="F62" s="10"/>
      <c r="G62" s="10"/>
      <c r="H62" s="10"/>
      <c r="I62" s="10"/>
      <c r="J62" s="10"/>
      <c r="K62" s="10"/>
      <c r="L62" s="10"/>
      <c r="M62" s="12">
        <v>49.314386129982978</v>
      </c>
      <c r="N62" s="12">
        <v>4.1835591039282702</v>
      </c>
      <c r="O62" s="12">
        <v>8.8500228307343196</v>
      </c>
      <c r="P62" s="12">
        <v>46.531803904747406</v>
      </c>
      <c r="Q62" s="12">
        <v>41.742884421137106</v>
      </c>
      <c r="R62" s="12">
        <v>11.725311674115481</v>
      </c>
      <c r="S62" s="12">
        <v>47.83246392052137</v>
      </c>
      <c r="T62" s="12">
        <v>42.443026940266499</v>
      </c>
      <c r="U62" s="12">
        <v>9.7245091392121328</v>
      </c>
      <c r="V62" s="12">
        <v>46.300729199817354</v>
      </c>
      <c r="W62" s="12">
        <v>42.532966196676398</v>
      </c>
      <c r="X62" s="12">
        <v>11.166304603506248</v>
      </c>
      <c r="Y62" s="12">
        <v>47.449184320128403</v>
      </c>
      <c r="Z62" s="12">
        <v>41.596214249145575</v>
      </c>
      <c r="AA62" s="12">
        <v>10.954601430726017</v>
      </c>
      <c r="AB62" s="10"/>
      <c r="AC62" s="12"/>
      <c r="AD62" s="10"/>
      <c r="AE62" s="12"/>
      <c r="AF62" s="10"/>
      <c r="AG62" s="12"/>
      <c r="AH62" s="11"/>
      <c r="AI62" s="12"/>
      <c r="AJ62" s="10"/>
      <c r="AK62" s="11"/>
      <c r="AL62" s="10"/>
    </row>
    <row r="63" spans="1:40" ht="18.75" x14ac:dyDescent="0.3">
      <c r="A63" s="17"/>
      <c r="B63" s="17" t="s">
        <v>29</v>
      </c>
      <c r="C63" s="14"/>
      <c r="D63" s="14"/>
      <c r="E63" s="14"/>
      <c r="F63" s="7">
        <v>62</v>
      </c>
      <c r="G63" s="7">
        <v>0</v>
      </c>
      <c r="H63" s="7">
        <v>35</v>
      </c>
      <c r="I63" s="7">
        <v>6</v>
      </c>
      <c r="J63" s="7">
        <v>21</v>
      </c>
      <c r="K63" s="7"/>
      <c r="L63" s="56">
        <v>769</v>
      </c>
      <c r="M63" s="7">
        <v>366</v>
      </c>
      <c r="N63" s="7">
        <v>298</v>
      </c>
      <c r="O63" s="7">
        <v>105</v>
      </c>
      <c r="P63" s="7">
        <v>329</v>
      </c>
      <c r="Q63" s="7">
        <v>335</v>
      </c>
      <c r="R63" s="7">
        <v>105</v>
      </c>
      <c r="S63" s="7">
        <v>341</v>
      </c>
      <c r="T63" s="7">
        <v>307</v>
      </c>
      <c r="U63" s="7">
        <v>121</v>
      </c>
      <c r="V63" s="7">
        <v>347</v>
      </c>
      <c r="W63" s="7">
        <v>317</v>
      </c>
      <c r="X63" s="7">
        <v>105</v>
      </c>
      <c r="Y63" s="7">
        <v>354</v>
      </c>
      <c r="Z63" s="7">
        <v>311</v>
      </c>
      <c r="AA63" s="7">
        <v>104</v>
      </c>
      <c r="AB63" s="54">
        <f>(M63+P63+S63+V63+Y63)/5</f>
        <v>347.4</v>
      </c>
      <c r="AC63" s="55">
        <f>AB63*100/L63</f>
        <v>45.175552665799742</v>
      </c>
      <c r="AD63" s="54">
        <f>(N63+Q63+T63+W63+Z63)/5</f>
        <v>313.60000000000002</v>
      </c>
      <c r="AE63" s="55">
        <f>AD63*100/L63</f>
        <v>40.78023407022107</v>
      </c>
      <c r="AF63" s="54">
        <f>(O63+R63+U63+X63+AA63)/5</f>
        <v>108</v>
      </c>
      <c r="AG63" s="55">
        <f>AF63*100/L63</f>
        <v>14.044213263979193</v>
      </c>
      <c r="AH63" s="54">
        <f>AB63+AD63</f>
        <v>661</v>
      </c>
      <c r="AI63" s="55">
        <f>AH63*100/L63</f>
        <v>85.955786736020812</v>
      </c>
      <c r="AJ63" s="7"/>
      <c r="AK63" s="7"/>
      <c r="AL63" s="7"/>
    </row>
    <row r="64" spans="1:40" ht="18.75" x14ac:dyDescent="0.3">
      <c r="A64" s="17"/>
      <c r="B64" s="17" t="s">
        <v>30</v>
      </c>
      <c r="C64" s="14"/>
      <c r="D64" s="14"/>
      <c r="E64" s="14"/>
      <c r="F64" s="7">
        <v>187</v>
      </c>
      <c r="G64" s="7">
        <v>296</v>
      </c>
      <c r="H64" s="7">
        <v>403</v>
      </c>
      <c r="I64" s="7">
        <v>0</v>
      </c>
      <c r="J64" s="7">
        <v>80</v>
      </c>
      <c r="K64" s="7"/>
      <c r="L64" s="56">
        <v>12540</v>
      </c>
      <c r="M64" s="7">
        <v>6057</v>
      </c>
      <c r="N64" s="7">
        <v>5079</v>
      </c>
      <c r="O64" s="7">
        <v>1404</v>
      </c>
      <c r="P64" s="7">
        <v>5703</v>
      </c>
      <c r="Q64" s="7">
        <v>4988</v>
      </c>
      <c r="R64" s="7">
        <v>1849</v>
      </c>
      <c r="S64" s="7">
        <v>5769</v>
      </c>
      <c r="T64" s="7">
        <v>5080</v>
      </c>
      <c r="U64" s="7">
        <v>1691</v>
      </c>
      <c r="V64" s="7">
        <v>5682</v>
      </c>
      <c r="W64" s="7">
        <v>5018</v>
      </c>
      <c r="X64" s="7">
        <v>1840</v>
      </c>
      <c r="Y64" s="7">
        <v>5731</v>
      </c>
      <c r="Z64" s="7">
        <v>4946</v>
      </c>
      <c r="AA64" s="7">
        <v>1863</v>
      </c>
      <c r="AB64" s="54">
        <f t="shared" ref="AB64:AB67" si="55">(M64+P64+S64+V64+Y64)/5</f>
        <v>5788.4</v>
      </c>
      <c r="AC64" s="55">
        <f t="shared" ref="AC64:AC68" si="56">AB64*100/L64</f>
        <v>46.159489633173841</v>
      </c>
      <c r="AD64" s="54">
        <f t="shared" ref="AD64:AD67" si="57">(N64+Q64+T64+W64+Z64)/5</f>
        <v>5022.2</v>
      </c>
      <c r="AE64" s="55">
        <f t="shared" ref="AE64:AE68" si="58">AD64*100/L64</f>
        <v>40.049441786283893</v>
      </c>
      <c r="AF64" s="54">
        <f t="shared" ref="AF64:AF67" si="59">(O64+R64+U64+X64+AA64)/5</f>
        <v>1729.4</v>
      </c>
      <c r="AG64" s="55">
        <f t="shared" ref="AG64:AG68" si="60">AF64*100/L64</f>
        <v>13.791068580542264</v>
      </c>
      <c r="AH64" s="54">
        <f t="shared" ref="AH64:AH68" si="61">AB64+AD64</f>
        <v>10810.599999999999</v>
      </c>
      <c r="AI64" s="55">
        <f t="shared" ref="AI64:AI68" si="62">AH64*100/L64</f>
        <v>86.208931419457713</v>
      </c>
      <c r="AJ64" s="7"/>
      <c r="AK64" s="7"/>
      <c r="AL64" s="7"/>
    </row>
    <row r="65" spans="1:41" ht="18.75" x14ac:dyDescent="0.3">
      <c r="A65" s="17"/>
      <c r="B65" s="17" t="s">
        <v>31</v>
      </c>
      <c r="C65" s="14"/>
      <c r="D65" s="14"/>
      <c r="E65" s="14"/>
      <c r="F65" s="7">
        <v>186</v>
      </c>
      <c r="G65" s="7">
        <v>347</v>
      </c>
      <c r="H65" s="7">
        <v>438</v>
      </c>
      <c r="I65" s="7">
        <v>8</v>
      </c>
      <c r="J65" s="7">
        <v>87</v>
      </c>
      <c r="K65" s="7"/>
      <c r="L65" s="56">
        <v>19220</v>
      </c>
      <c r="M65" s="7">
        <v>9481</v>
      </c>
      <c r="N65" s="7">
        <v>8211</v>
      </c>
      <c r="O65" s="7">
        <v>1528</v>
      </c>
      <c r="P65" s="7">
        <v>8199</v>
      </c>
      <c r="Q65" s="7">
        <v>8127</v>
      </c>
      <c r="R65" s="7">
        <v>2894</v>
      </c>
      <c r="S65" s="7">
        <v>9084</v>
      </c>
      <c r="T65" s="7">
        <v>8236</v>
      </c>
      <c r="U65" s="7">
        <v>1900</v>
      </c>
      <c r="V65" s="7">
        <v>7917</v>
      </c>
      <c r="W65" s="7">
        <v>8699</v>
      </c>
      <c r="X65" s="7">
        <v>2604</v>
      </c>
      <c r="Y65" s="7">
        <v>8733</v>
      </c>
      <c r="Z65" s="7">
        <v>8114</v>
      </c>
      <c r="AA65" s="7">
        <v>2373</v>
      </c>
      <c r="AB65" s="54">
        <f t="shared" si="55"/>
        <v>8682.7999999999993</v>
      </c>
      <c r="AC65" s="55">
        <f t="shared" si="56"/>
        <v>45.175858480749213</v>
      </c>
      <c r="AD65" s="54">
        <f t="shared" si="57"/>
        <v>8277.4</v>
      </c>
      <c r="AE65" s="55">
        <f t="shared" si="58"/>
        <v>43.066597294484914</v>
      </c>
      <c r="AF65" s="54">
        <f t="shared" si="59"/>
        <v>2259.8000000000002</v>
      </c>
      <c r="AG65" s="55">
        <f t="shared" si="60"/>
        <v>11.757544224765871</v>
      </c>
      <c r="AH65" s="54">
        <f t="shared" si="61"/>
        <v>16960.199999999997</v>
      </c>
      <c r="AI65" s="55">
        <f t="shared" si="62"/>
        <v>88.24245577523412</v>
      </c>
      <c r="AJ65" s="7"/>
      <c r="AK65" s="7"/>
      <c r="AL65" s="7"/>
    </row>
    <row r="66" spans="1:41" ht="18.75" x14ac:dyDescent="0.3">
      <c r="A66" s="17"/>
      <c r="B66" s="17" t="s">
        <v>32</v>
      </c>
      <c r="C66" s="14"/>
      <c r="D66" s="14"/>
      <c r="E66" s="14"/>
      <c r="F66" s="7">
        <v>172</v>
      </c>
      <c r="G66" s="7">
        <v>325</v>
      </c>
      <c r="H66" s="7">
        <v>406</v>
      </c>
      <c r="I66" s="7">
        <v>8</v>
      </c>
      <c r="J66" s="7">
        <v>83</v>
      </c>
      <c r="K66" s="7"/>
      <c r="L66" s="56">
        <v>18963</v>
      </c>
      <c r="M66" s="7">
        <v>9140</v>
      </c>
      <c r="N66" s="7">
        <v>7896</v>
      </c>
      <c r="O66" s="7">
        <v>1927</v>
      </c>
      <c r="P66" s="7">
        <v>8887</v>
      </c>
      <c r="Q66" s="7">
        <v>7971</v>
      </c>
      <c r="R66" s="7">
        <v>2105</v>
      </c>
      <c r="S66" s="7">
        <v>9006</v>
      </c>
      <c r="T66" s="7">
        <v>8008</v>
      </c>
      <c r="U66" s="7">
        <v>1949</v>
      </c>
      <c r="V66" s="7">
        <v>9048</v>
      </c>
      <c r="W66" s="7">
        <v>7986</v>
      </c>
      <c r="X66" s="7">
        <v>1929</v>
      </c>
      <c r="Y66" s="7">
        <v>9142</v>
      </c>
      <c r="Z66" s="7">
        <v>7868</v>
      </c>
      <c r="AA66" s="7">
        <v>1953</v>
      </c>
      <c r="AB66" s="54">
        <f t="shared" si="55"/>
        <v>9044.6</v>
      </c>
      <c r="AC66" s="55">
        <f t="shared" si="56"/>
        <v>47.696039656172545</v>
      </c>
      <c r="AD66" s="54">
        <f t="shared" si="57"/>
        <v>7945.8</v>
      </c>
      <c r="AE66" s="55">
        <f t="shared" si="58"/>
        <v>41.901597848441703</v>
      </c>
      <c r="AF66" s="54">
        <f t="shared" si="59"/>
        <v>1972.6</v>
      </c>
      <c r="AG66" s="55">
        <f t="shared" si="60"/>
        <v>10.402362495385752</v>
      </c>
      <c r="AH66" s="54">
        <f t="shared" si="61"/>
        <v>16990.400000000001</v>
      </c>
      <c r="AI66" s="55">
        <f t="shared" si="62"/>
        <v>89.597637504614255</v>
      </c>
      <c r="AJ66" s="7"/>
      <c r="AK66" s="7"/>
      <c r="AL66" s="7"/>
    </row>
    <row r="67" spans="1:41" ht="18.75" x14ac:dyDescent="0.3">
      <c r="A67" s="17"/>
      <c r="B67" s="17" t="s">
        <v>33</v>
      </c>
      <c r="C67" s="14"/>
      <c r="D67" s="14"/>
      <c r="E67" s="14"/>
      <c r="F67" s="7">
        <v>130</v>
      </c>
      <c r="G67" s="7">
        <v>169</v>
      </c>
      <c r="H67" s="7">
        <v>213</v>
      </c>
      <c r="I67" s="7">
        <v>8</v>
      </c>
      <c r="J67" s="7">
        <v>78</v>
      </c>
      <c r="K67" s="7"/>
      <c r="L67" s="56">
        <v>9179</v>
      </c>
      <c r="M67" s="7">
        <v>5018</v>
      </c>
      <c r="N67" s="7">
        <v>3691</v>
      </c>
      <c r="O67" s="7">
        <v>470</v>
      </c>
      <c r="P67" s="7">
        <v>4876</v>
      </c>
      <c r="Q67" s="7">
        <v>3681</v>
      </c>
      <c r="R67" s="7">
        <v>622</v>
      </c>
      <c r="S67" s="7">
        <v>4720</v>
      </c>
      <c r="T67" s="7">
        <v>3756</v>
      </c>
      <c r="U67" s="7">
        <v>703</v>
      </c>
      <c r="V67" s="7">
        <v>4856</v>
      </c>
      <c r="W67" s="7">
        <v>3708</v>
      </c>
      <c r="X67" s="7">
        <v>615</v>
      </c>
      <c r="Y67" s="7">
        <v>4851</v>
      </c>
      <c r="Z67" s="7">
        <v>3657</v>
      </c>
      <c r="AA67" s="7">
        <v>671</v>
      </c>
      <c r="AB67" s="54">
        <f t="shared" si="55"/>
        <v>4864.2</v>
      </c>
      <c r="AC67" s="55">
        <f t="shared" si="56"/>
        <v>52.992700729927009</v>
      </c>
      <c r="AD67" s="54">
        <f t="shared" si="57"/>
        <v>3698.6</v>
      </c>
      <c r="AE67" s="55">
        <f t="shared" si="58"/>
        <v>40.294149689508664</v>
      </c>
      <c r="AF67" s="54">
        <f t="shared" si="59"/>
        <v>616.20000000000005</v>
      </c>
      <c r="AG67" s="55">
        <f t="shared" si="60"/>
        <v>6.7131495805643322</v>
      </c>
      <c r="AH67" s="54">
        <f t="shared" si="61"/>
        <v>8562.7999999999993</v>
      </c>
      <c r="AI67" s="55">
        <f t="shared" si="62"/>
        <v>93.286850419435652</v>
      </c>
      <c r="AJ67" s="7"/>
      <c r="AK67" s="7"/>
      <c r="AL67" s="7"/>
    </row>
    <row r="68" spans="1:41" ht="18.75" x14ac:dyDescent="0.3">
      <c r="A68" s="17"/>
      <c r="B68" s="17" t="s">
        <v>34</v>
      </c>
      <c r="C68" s="14"/>
      <c r="D68" s="14"/>
      <c r="E68" s="14"/>
      <c r="F68" s="7">
        <v>58</v>
      </c>
      <c r="G68" s="7">
        <v>369</v>
      </c>
      <c r="H68" s="7">
        <v>345</v>
      </c>
      <c r="I68" s="7">
        <v>1</v>
      </c>
      <c r="J68" s="7">
        <v>81</v>
      </c>
      <c r="K68" s="7"/>
      <c r="L68" s="56">
        <v>11600</v>
      </c>
      <c r="M68" s="7">
        <v>5578</v>
      </c>
      <c r="N68" s="7">
        <v>5060</v>
      </c>
      <c r="O68" s="7">
        <v>962</v>
      </c>
      <c r="P68" s="7">
        <v>5635</v>
      </c>
      <c r="Q68" s="7">
        <v>5066</v>
      </c>
      <c r="R68" s="7">
        <v>899</v>
      </c>
      <c r="S68" s="7">
        <v>5649</v>
      </c>
      <c r="T68" s="7">
        <v>5287</v>
      </c>
      <c r="U68" s="7">
        <v>664</v>
      </c>
      <c r="V68" s="7">
        <v>5612</v>
      </c>
      <c r="W68" s="7">
        <v>5011</v>
      </c>
      <c r="X68" s="7">
        <v>977</v>
      </c>
      <c r="Y68" s="7">
        <v>5481</v>
      </c>
      <c r="Z68" s="7">
        <v>5166</v>
      </c>
      <c r="AA68" s="7">
        <v>953</v>
      </c>
      <c r="AB68" s="54">
        <f>(M68+P68+V68++S68+Y68)/5</f>
        <v>5591</v>
      </c>
      <c r="AC68" s="55">
        <f t="shared" si="56"/>
        <v>48.198275862068968</v>
      </c>
      <c r="AD68" s="54">
        <f>(N68+Q68+T68+W68+Z68)/5</f>
        <v>5118</v>
      </c>
      <c r="AE68" s="55">
        <f t="shared" si="58"/>
        <v>44.120689655172413</v>
      </c>
      <c r="AF68" s="54">
        <f>(O68+R68+U68+X68+AA68)/5</f>
        <v>891</v>
      </c>
      <c r="AG68" s="55">
        <f t="shared" si="60"/>
        <v>7.681034482758621</v>
      </c>
      <c r="AH68" s="54">
        <f t="shared" si="61"/>
        <v>10709</v>
      </c>
      <c r="AI68" s="55">
        <f t="shared" si="62"/>
        <v>92.318965517241381</v>
      </c>
      <c r="AJ68" s="15"/>
      <c r="AK68" s="15"/>
      <c r="AL68" s="15"/>
    </row>
    <row r="69" spans="1:41" ht="18.75" x14ac:dyDescent="0.3">
      <c r="A69" s="17">
        <v>8</v>
      </c>
      <c r="B69" s="8" t="s">
        <v>41</v>
      </c>
      <c r="C69" s="9"/>
      <c r="D69" s="9"/>
      <c r="E69" s="9"/>
      <c r="F69" s="10">
        <v>510</v>
      </c>
      <c r="G69" s="10">
        <v>2277</v>
      </c>
      <c r="H69" s="10">
        <v>2631</v>
      </c>
      <c r="I69" s="10">
        <v>305</v>
      </c>
      <c r="J69" s="10">
        <v>86</v>
      </c>
      <c r="K69" s="10">
        <v>8</v>
      </c>
      <c r="L69" s="11">
        <f>L71+L72+L73+L74+L75+L76+L77</f>
        <v>37864</v>
      </c>
      <c r="M69" s="11">
        <f t="shared" ref="M69:AA69" si="63">M71+M72+M73+M74+M75+M76+M77</f>
        <v>14745.7</v>
      </c>
      <c r="N69" s="11">
        <f t="shared" si="63"/>
        <v>17024.650000000001</v>
      </c>
      <c r="O69" s="11">
        <f t="shared" si="63"/>
        <v>6094</v>
      </c>
      <c r="P69" s="11">
        <f t="shared" si="63"/>
        <v>13875</v>
      </c>
      <c r="Q69" s="11">
        <f t="shared" si="63"/>
        <v>16951</v>
      </c>
      <c r="R69" s="11">
        <f t="shared" si="63"/>
        <v>7038</v>
      </c>
      <c r="S69" s="11">
        <f t="shared" si="63"/>
        <v>13794.7</v>
      </c>
      <c r="T69" s="11">
        <f t="shared" si="63"/>
        <v>16666.900000000001</v>
      </c>
      <c r="U69" s="11">
        <f t="shared" si="63"/>
        <v>7402.6</v>
      </c>
      <c r="V69" s="11">
        <f t="shared" si="63"/>
        <v>14879</v>
      </c>
      <c r="W69" s="11">
        <f t="shared" si="63"/>
        <v>16212</v>
      </c>
      <c r="X69" s="11">
        <f t="shared" si="63"/>
        <v>6773</v>
      </c>
      <c r="Y69" s="11">
        <f t="shared" si="63"/>
        <v>14746.349999999999</v>
      </c>
      <c r="Z69" s="11">
        <f t="shared" si="63"/>
        <v>16374.150000000001</v>
      </c>
      <c r="AA69" s="11">
        <f t="shared" si="63"/>
        <v>6743</v>
      </c>
      <c r="AB69" s="11">
        <f>(M69+P69+S69+V69+Y69)/5</f>
        <v>14408.15</v>
      </c>
      <c r="AC69" s="12">
        <f>AB69*100/L69</f>
        <v>38.052371645890553</v>
      </c>
      <c r="AD69" s="11">
        <f>(N69+Q69+T69+W69+Z69)/5</f>
        <v>16645.740000000002</v>
      </c>
      <c r="AE69" s="12">
        <f>AD69*100/L69</f>
        <v>43.96191633213607</v>
      </c>
      <c r="AF69" s="11">
        <f>(O69+R69+U69+X69+AA69)/5</f>
        <v>6810.12</v>
      </c>
      <c r="AG69" s="12">
        <f>AF69*100/L69</f>
        <v>17.985738432283963</v>
      </c>
      <c r="AH69" s="11">
        <f>AB69+AD69</f>
        <v>31053.89</v>
      </c>
      <c r="AI69" s="12">
        <f>AH69*100/L69</f>
        <v>82.014287978026616</v>
      </c>
      <c r="AJ69" s="10">
        <f>L75+L76</f>
        <v>10398</v>
      </c>
      <c r="AK69" s="11">
        <f>AB75+AB76+AD75+AD76</f>
        <v>9237.4000000000015</v>
      </c>
      <c r="AL69" s="12">
        <f>AK69*100/AJ69</f>
        <v>88.838238122715921</v>
      </c>
      <c r="AN69" s="3">
        <f>AK69+AF75+AF76</f>
        <v>10398.200000000001</v>
      </c>
      <c r="AO69" s="3"/>
    </row>
    <row r="70" spans="1:41" ht="18.75" x14ac:dyDescent="0.3">
      <c r="A70" s="17"/>
      <c r="B70" s="8" t="s">
        <v>16</v>
      </c>
      <c r="C70" s="9"/>
      <c r="D70" s="9"/>
      <c r="E70" s="9"/>
      <c r="F70" s="10"/>
      <c r="G70" s="10"/>
      <c r="H70" s="10"/>
      <c r="I70" s="10"/>
      <c r="J70" s="10"/>
      <c r="K70" s="10"/>
      <c r="L70" s="10"/>
      <c r="M70" s="12">
        <v>39</v>
      </c>
      <c r="N70" s="12">
        <v>43</v>
      </c>
      <c r="O70" s="12">
        <v>19</v>
      </c>
      <c r="P70" s="12">
        <v>37</v>
      </c>
      <c r="Q70" s="12">
        <v>43</v>
      </c>
      <c r="R70" s="12">
        <v>22</v>
      </c>
      <c r="S70" s="12">
        <v>36</v>
      </c>
      <c r="T70" s="12">
        <v>42</v>
      </c>
      <c r="U70" s="12">
        <v>22</v>
      </c>
      <c r="V70" s="12">
        <v>39</v>
      </c>
      <c r="W70" s="12">
        <v>41</v>
      </c>
      <c r="X70" s="12">
        <v>20</v>
      </c>
      <c r="Y70" s="12">
        <v>39</v>
      </c>
      <c r="Z70" s="12">
        <v>41</v>
      </c>
      <c r="AA70" s="12">
        <v>20</v>
      </c>
      <c r="AB70" s="10">
        <v>37</v>
      </c>
      <c r="AC70" s="12"/>
      <c r="AD70" s="11"/>
      <c r="AE70" s="12"/>
      <c r="AF70" s="11"/>
      <c r="AG70" s="12"/>
      <c r="AH70" s="11"/>
      <c r="AI70" s="12"/>
      <c r="AJ70" s="10"/>
      <c r="AK70" s="11"/>
      <c r="AL70" s="10"/>
    </row>
    <row r="71" spans="1:41" ht="18.75" x14ac:dyDescent="0.3">
      <c r="A71" s="17"/>
      <c r="B71" s="17" t="s">
        <v>29</v>
      </c>
      <c r="C71" s="14"/>
      <c r="D71" s="14"/>
      <c r="E71" s="14"/>
      <c r="F71" s="7">
        <v>7</v>
      </c>
      <c r="G71" s="7">
        <v>25</v>
      </c>
      <c r="H71" s="7">
        <v>20</v>
      </c>
      <c r="I71" s="7">
        <v>0</v>
      </c>
      <c r="J71" s="7">
        <v>0</v>
      </c>
      <c r="K71" s="7">
        <v>0</v>
      </c>
      <c r="L71" s="56">
        <v>182</v>
      </c>
      <c r="M71" s="7">
        <v>57</v>
      </c>
      <c r="N71" s="7">
        <v>85</v>
      </c>
      <c r="O71" s="7">
        <v>40</v>
      </c>
      <c r="P71" s="7">
        <v>56</v>
      </c>
      <c r="Q71" s="7">
        <v>80</v>
      </c>
      <c r="R71" s="7">
        <v>46</v>
      </c>
      <c r="S71" s="7">
        <v>49</v>
      </c>
      <c r="T71" s="7">
        <v>80</v>
      </c>
      <c r="U71" s="7">
        <v>53</v>
      </c>
      <c r="V71" s="7">
        <v>59</v>
      </c>
      <c r="W71" s="7">
        <v>84</v>
      </c>
      <c r="X71" s="7">
        <v>39</v>
      </c>
      <c r="Y71" s="7">
        <v>59</v>
      </c>
      <c r="Z71" s="7">
        <v>84</v>
      </c>
      <c r="AA71" s="7">
        <v>39</v>
      </c>
      <c r="AB71" s="54">
        <f>(M71+P71+S71+V71+Y71)/5</f>
        <v>56</v>
      </c>
      <c r="AC71" s="55">
        <f>AB71*100/L71</f>
        <v>30.76923076923077</v>
      </c>
      <c r="AD71" s="54">
        <f>(N71+Q71+T71+W71+Z71)/5</f>
        <v>82.6</v>
      </c>
      <c r="AE71" s="55">
        <f>AD71*100/L71</f>
        <v>45.384615384615387</v>
      </c>
      <c r="AF71" s="54">
        <f>(O71+R71+U71+X71+AA71)/5</f>
        <v>43.4</v>
      </c>
      <c r="AG71" s="55">
        <f>AF71*100/L71</f>
        <v>23.846153846153847</v>
      </c>
      <c r="AH71" s="54">
        <f>AB71+AD71</f>
        <v>138.6</v>
      </c>
      <c r="AI71" s="55">
        <f>AH71*100/L71</f>
        <v>76.15384615384616</v>
      </c>
      <c r="AJ71" s="15"/>
      <c r="AK71" s="7"/>
      <c r="AL71" s="7"/>
    </row>
    <row r="72" spans="1:41" ht="18.75" x14ac:dyDescent="0.3">
      <c r="A72" s="17"/>
      <c r="B72" s="17" t="s">
        <v>30</v>
      </c>
      <c r="C72" s="14"/>
      <c r="D72" s="14"/>
      <c r="E72" s="14"/>
      <c r="F72" s="7">
        <v>100</v>
      </c>
      <c r="G72" s="7">
        <v>106</v>
      </c>
      <c r="H72" s="7">
        <v>168</v>
      </c>
      <c r="I72" s="7">
        <v>28</v>
      </c>
      <c r="J72" s="7">
        <v>17</v>
      </c>
      <c r="K72" s="7">
        <v>2</v>
      </c>
      <c r="L72" s="56">
        <v>6771</v>
      </c>
      <c r="M72" s="15">
        <v>2084.6999999999998</v>
      </c>
      <c r="N72" s="15">
        <v>3162.65</v>
      </c>
      <c r="O72" s="7">
        <v>1524</v>
      </c>
      <c r="P72" s="7">
        <v>1981</v>
      </c>
      <c r="Q72" s="7">
        <v>3003</v>
      </c>
      <c r="R72" s="7">
        <v>1787</v>
      </c>
      <c r="S72" s="15">
        <v>1891.3</v>
      </c>
      <c r="T72" s="15">
        <v>2986.7</v>
      </c>
      <c r="U72" s="7">
        <v>1893</v>
      </c>
      <c r="V72" s="7">
        <v>2125</v>
      </c>
      <c r="W72" s="7">
        <v>2961</v>
      </c>
      <c r="X72" s="7">
        <v>1685</v>
      </c>
      <c r="Y72" s="7">
        <v>2196.9499999999998</v>
      </c>
      <c r="Z72" s="15">
        <v>2885.55</v>
      </c>
      <c r="AA72" s="7">
        <v>1688</v>
      </c>
      <c r="AB72" s="54">
        <f t="shared" ref="AB72:AB77" si="64">(M72+P72+S72+V72+Y72)/5</f>
        <v>2055.79</v>
      </c>
      <c r="AC72" s="55">
        <f t="shared" ref="AC72:AC77" si="65">AB72*100/L72</f>
        <v>30.36168955841087</v>
      </c>
      <c r="AD72" s="54">
        <f t="shared" ref="AD72:AD77" si="66">(N72+Q72+T72+W72+Z72)/5</f>
        <v>2999.7799999999997</v>
      </c>
      <c r="AE72" s="55">
        <f t="shared" ref="AE72:AE77" si="67">AD72*100/L72</f>
        <v>44.303352532860728</v>
      </c>
      <c r="AF72" s="54">
        <v>1715</v>
      </c>
      <c r="AG72" s="55">
        <f t="shared" ref="AG72:AG77" si="68">AF72*100/L72</f>
        <v>25.328607295820412</v>
      </c>
      <c r="AH72" s="54">
        <f t="shared" ref="AH72:AH77" si="69">AB72+AD72</f>
        <v>5055.57</v>
      </c>
      <c r="AI72" s="55">
        <f t="shared" ref="AI72:AI77" si="70">AH72*100/L72</f>
        <v>74.665042091271602</v>
      </c>
      <c r="AJ72" s="15"/>
      <c r="AK72" s="7"/>
      <c r="AL72" s="7"/>
    </row>
    <row r="73" spans="1:41" ht="18.75" x14ac:dyDescent="0.3">
      <c r="A73" s="17"/>
      <c r="B73" s="17" t="s">
        <v>31</v>
      </c>
      <c r="C73" s="14"/>
      <c r="D73" s="14"/>
      <c r="E73" s="14"/>
      <c r="F73" s="7">
        <v>122</v>
      </c>
      <c r="G73" s="7">
        <v>849</v>
      </c>
      <c r="H73" s="7">
        <v>959</v>
      </c>
      <c r="I73" s="7">
        <v>51</v>
      </c>
      <c r="J73" s="7">
        <v>18</v>
      </c>
      <c r="K73" s="7">
        <v>2</v>
      </c>
      <c r="L73" s="56">
        <v>11227</v>
      </c>
      <c r="M73" s="7">
        <v>4149</v>
      </c>
      <c r="N73" s="7">
        <v>4748</v>
      </c>
      <c r="O73" s="7">
        <v>2330</v>
      </c>
      <c r="P73" s="7">
        <v>3807</v>
      </c>
      <c r="Q73" s="7">
        <v>4594</v>
      </c>
      <c r="R73" s="7">
        <v>2826</v>
      </c>
      <c r="S73" s="15">
        <v>3632.4</v>
      </c>
      <c r="T73" s="15">
        <v>4737.2</v>
      </c>
      <c r="U73" s="15">
        <v>2857.6</v>
      </c>
      <c r="V73" s="15">
        <v>4049</v>
      </c>
      <c r="W73" s="15">
        <v>4536</v>
      </c>
      <c r="X73" s="15">
        <v>2642</v>
      </c>
      <c r="Y73" s="15">
        <v>3987.3999999999996</v>
      </c>
      <c r="Z73" s="15">
        <v>4544.6000000000004</v>
      </c>
      <c r="AA73" s="7">
        <v>2695</v>
      </c>
      <c r="AB73" s="54">
        <f t="shared" si="64"/>
        <v>3924.96</v>
      </c>
      <c r="AC73" s="55">
        <f t="shared" si="65"/>
        <v>34.960007125679169</v>
      </c>
      <c r="AD73" s="54">
        <f t="shared" si="66"/>
        <v>4631.9600000000009</v>
      </c>
      <c r="AE73" s="55">
        <f t="shared" si="67"/>
        <v>41.25732608889286</v>
      </c>
      <c r="AF73" s="54">
        <v>2670</v>
      </c>
      <c r="AG73" s="55">
        <f t="shared" si="68"/>
        <v>23.781954217511355</v>
      </c>
      <c r="AH73" s="54">
        <f t="shared" si="69"/>
        <v>8556.9200000000019</v>
      </c>
      <c r="AI73" s="55">
        <f t="shared" si="70"/>
        <v>76.217333214572037</v>
      </c>
      <c r="AJ73" s="15"/>
      <c r="AK73" s="7"/>
      <c r="AL73" s="7"/>
    </row>
    <row r="74" spans="1:41" ht="18.75" x14ac:dyDescent="0.3">
      <c r="A74" s="17"/>
      <c r="B74" s="17" t="s">
        <v>32</v>
      </c>
      <c r="C74" s="14"/>
      <c r="D74" s="14"/>
      <c r="E74" s="14"/>
      <c r="F74" s="7">
        <v>123</v>
      </c>
      <c r="G74" s="7">
        <v>836</v>
      </c>
      <c r="H74" s="7">
        <v>932</v>
      </c>
      <c r="I74" s="7">
        <v>80</v>
      </c>
      <c r="J74" s="7">
        <v>17</v>
      </c>
      <c r="K74" s="7">
        <v>2</v>
      </c>
      <c r="L74" s="56">
        <v>9237</v>
      </c>
      <c r="M74" s="7">
        <v>3849</v>
      </c>
      <c r="N74" s="7">
        <v>4140</v>
      </c>
      <c r="O74" s="7">
        <v>1248</v>
      </c>
      <c r="P74" s="7">
        <v>3938</v>
      </c>
      <c r="Q74" s="7">
        <v>4142</v>
      </c>
      <c r="R74" s="7">
        <v>1157</v>
      </c>
      <c r="S74" s="15">
        <v>3849</v>
      </c>
      <c r="T74" s="15">
        <v>4140</v>
      </c>
      <c r="U74" s="15">
        <v>1248</v>
      </c>
      <c r="V74" s="15">
        <v>4125</v>
      </c>
      <c r="W74" s="15">
        <v>3923</v>
      </c>
      <c r="X74" s="15">
        <v>1189</v>
      </c>
      <c r="Y74" s="15">
        <v>3943</v>
      </c>
      <c r="Z74" s="15">
        <v>4107</v>
      </c>
      <c r="AA74" s="7">
        <v>1187</v>
      </c>
      <c r="AB74" s="54">
        <f t="shared" si="64"/>
        <v>3940.8</v>
      </c>
      <c r="AC74" s="55">
        <f t="shared" si="65"/>
        <v>42.663202338421563</v>
      </c>
      <c r="AD74" s="54">
        <f t="shared" si="66"/>
        <v>4090.4</v>
      </c>
      <c r="AE74" s="55">
        <f t="shared" si="67"/>
        <v>44.282775793006387</v>
      </c>
      <c r="AF74" s="54">
        <v>1205</v>
      </c>
      <c r="AG74" s="55">
        <f t="shared" si="68"/>
        <v>13.045361047959295</v>
      </c>
      <c r="AH74" s="54">
        <f t="shared" si="69"/>
        <v>8031.2000000000007</v>
      </c>
      <c r="AI74" s="55">
        <f t="shared" si="70"/>
        <v>86.945978131427964</v>
      </c>
      <c r="AJ74" s="15"/>
      <c r="AK74" s="7"/>
      <c r="AL74" s="7"/>
    </row>
    <row r="75" spans="1:41" ht="18.75" x14ac:dyDescent="0.3">
      <c r="A75" s="17"/>
      <c r="B75" s="17" t="s">
        <v>33</v>
      </c>
      <c r="C75" s="14"/>
      <c r="D75" s="14"/>
      <c r="E75" s="14"/>
      <c r="F75" s="7">
        <v>88</v>
      </c>
      <c r="G75" s="7">
        <v>265</v>
      </c>
      <c r="H75" s="7">
        <v>301</v>
      </c>
      <c r="I75" s="7">
        <v>80</v>
      </c>
      <c r="J75" s="7">
        <v>16</v>
      </c>
      <c r="K75" s="7">
        <v>0</v>
      </c>
      <c r="L75" s="56">
        <v>4120</v>
      </c>
      <c r="M75" s="7">
        <v>2081</v>
      </c>
      <c r="N75" s="7">
        <v>1536</v>
      </c>
      <c r="O75" s="7">
        <v>503</v>
      </c>
      <c r="P75" s="7">
        <v>1777</v>
      </c>
      <c r="Q75" s="7">
        <v>1644</v>
      </c>
      <c r="R75" s="7">
        <v>699</v>
      </c>
      <c r="S75" s="7">
        <v>1843</v>
      </c>
      <c r="T75" s="7">
        <v>1618</v>
      </c>
      <c r="U75" s="7">
        <v>659</v>
      </c>
      <c r="V75" s="7">
        <v>1824</v>
      </c>
      <c r="W75" s="7">
        <v>1646</v>
      </c>
      <c r="X75" s="7">
        <v>650</v>
      </c>
      <c r="Y75" s="7">
        <v>1894</v>
      </c>
      <c r="Z75" s="7">
        <v>1663</v>
      </c>
      <c r="AA75" s="7">
        <v>563</v>
      </c>
      <c r="AB75" s="54">
        <f t="shared" si="64"/>
        <v>1883.8</v>
      </c>
      <c r="AC75" s="55">
        <f t="shared" si="65"/>
        <v>45.723300970873787</v>
      </c>
      <c r="AD75" s="54">
        <f t="shared" si="66"/>
        <v>1621.4</v>
      </c>
      <c r="AE75" s="55">
        <f t="shared" si="67"/>
        <v>39.354368932038838</v>
      </c>
      <c r="AF75" s="54">
        <v>615</v>
      </c>
      <c r="AG75" s="55">
        <f t="shared" si="68"/>
        <v>14.927184466019417</v>
      </c>
      <c r="AH75" s="54">
        <f t="shared" si="69"/>
        <v>3505.2</v>
      </c>
      <c r="AI75" s="55">
        <f t="shared" si="70"/>
        <v>85.077669902912618</v>
      </c>
      <c r="AJ75" s="15"/>
      <c r="AK75" s="15"/>
      <c r="AL75" s="7"/>
    </row>
    <row r="76" spans="1:41" ht="18.75" x14ac:dyDescent="0.3">
      <c r="A76" s="17"/>
      <c r="B76" s="17" t="s">
        <v>34</v>
      </c>
      <c r="C76" s="14"/>
      <c r="D76" s="14"/>
      <c r="E76" s="14"/>
      <c r="F76" s="7">
        <v>69</v>
      </c>
      <c r="G76" s="7">
        <v>195</v>
      </c>
      <c r="H76" s="7">
        <v>249</v>
      </c>
      <c r="I76" s="7">
        <v>66</v>
      </c>
      <c r="J76" s="7">
        <v>18</v>
      </c>
      <c r="K76" s="7">
        <v>2</v>
      </c>
      <c r="L76" s="56">
        <v>6278</v>
      </c>
      <c r="M76" s="7">
        <v>2500</v>
      </c>
      <c r="N76" s="7">
        <v>3339</v>
      </c>
      <c r="O76" s="7">
        <v>439</v>
      </c>
      <c r="P76" s="7">
        <v>2296</v>
      </c>
      <c r="Q76" s="7">
        <v>3474</v>
      </c>
      <c r="R76" s="7">
        <v>508</v>
      </c>
      <c r="S76" s="7">
        <v>2506</v>
      </c>
      <c r="T76" s="7">
        <v>3098</v>
      </c>
      <c r="U76" s="7">
        <v>674</v>
      </c>
      <c r="V76" s="7">
        <v>2673</v>
      </c>
      <c r="W76" s="7">
        <v>3053</v>
      </c>
      <c r="X76" s="7">
        <v>552</v>
      </c>
      <c r="Y76" s="7">
        <v>2645</v>
      </c>
      <c r="Z76" s="7">
        <v>3077</v>
      </c>
      <c r="AA76" s="7">
        <v>556</v>
      </c>
      <c r="AB76" s="54">
        <f>(M76+P76+S76+V76+Y76)/5</f>
        <v>2524</v>
      </c>
      <c r="AC76" s="55">
        <f t="shared" si="65"/>
        <v>40.203886588085375</v>
      </c>
      <c r="AD76" s="54">
        <f>(N76+Q76+T76+W76+Z76)/5</f>
        <v>3208.2</v>
      </c>
      <c r="AE76" s="55">
        <f t="shared" si="67"/>
        <v>51.102261866836571</v>
      </c>
      <c r="AF76" s="54">
        <f>(O76+R76+U76+X76+AA76)/5</f>
        <v>545.79999999999995</v>
      </c>
      <c r="AG76" s="55">
        <f t="shared" si="68"/>
        <v>8.6938515450780489</v>
      </c>
      <c r="AH76" s="54">
        <f t="shared" si="69"/>
        <v>5732.2</v>
      </c>
      <c r="AI76" s="55">
        <f t="shared" si="70"/>
        <v>91.306148454921953</v>
      </c>
      <c r="AJ76" s="15"/>
      <c r="AK76" s="15"/>
      <c r="AL76" s="15"/>
    </row>
    <row r="77" spans="1:41" ht="56.25" x14ac:dyDescent="0.3">
      <c r="A77" s="17"/>
      <c r="B77" s="13" t="s">
        <v>54</v>
      </c>
      <c r="C77" s="14"/>
      <c r="D77" s="14"/>
      <c r="E77" s="14"/>
      <c r="F77" s="7">
        <v>1</v>
      </c>
      <c r="G77" s="7">
        <v>1</v>
      </c>
      <c r="H77" s="7">
        <v>2</v>
      </c>
      <c r="I77" s="7">
        <v>0</v>
      </c>
      <c r="J77" s="7">
        <v>0</v>
      </c>
      <c r="K77" s="7">
        <v>0</v>
      </c>
      <c r="L77" s="56">
        <v>49</v>
      </c>
      <c r="M77" s="7">
        <v>25</v>
      </c>
      <c r="N77" s="7">
        <v>14</v>
      </c>
      <c r="O77" s="7">
        <v>10</v>
      </c>
      <c r="P77" s="7">
        <v>20</v>
      </c>
      <c r="Q77" s="7">
        <v>14</v>
      </c>
      <c r="R77" s="7">
        <v>15</v>
      </c>
      <c r="S77" s="7">
        <v>24</v>
      </c>
      <c r="T77" s="7">
        <v>7</v>
      </c>
      <c r="U77" s="7">
        <v>18</v>
      </c>
      <c r="V77" s="7">
        <v>24</v>
      </c>
      <c r="W77" s="7">
        <v>9</v>
      </c>
      <c r="X77" s="7">
        <v>16</v>
      </c>
      <c r="Y77" s="7">
        <v>21</v>
      </c>
      <c r="Z77" s="7">
        <v>13</v>
      </c>
      <c r="AA77" s="7">
        <v>15</v>
      </c>
      <c r="AB77" s="54">
        <f t="shared" si="64"/>
        <v>22.8</v>
      </c>
      <c r="AC77" s="55">
        <f t="shared" si="65"/>
        <v>46.530612244897959</v>
      </c>
      <c r="AD77" s="54">
        <f t="shared" si="66"/>
        <v>11.4</v>
      </c>
      <c r="AE77" s="55">
        <f t="shared" si="67"/>
        <v>23.26530612244898</v>
      </c>
      <c r="AF77" s="54">
        <v>15</v>
      </c>
      <c r="AG77" s="55">
        <f t="shared" si="68"/>
        <v>30.612244897959183</v>
      </c>
      <c r="AH77" s="54">
        <f t="shared" si="69"/>
        <v>34.200000000000003</v>
      </c>
      <c r="AI77" s="55">
        <f t="shared" si="70"/>
        <v>69.795918367346943</v>
      </c>
      <c r="AJ77" s="15"/>
      <c r="AK77" s="7"/>
      <c r="AL77" s="7"/>
    </row>
    <row r="78" spans="1:41" ht="18.75" x14ac:dyDescent="0.3">
      <c r="A78" s="7">
        <v>9</v>
      </c>
      <c r="B78" s="8" t="s">
        <v>42</v>
      </c>
      <c r="C78" s="9"/>
      <c r="D78" s="9"/>
      <c r="E78" s="9"/>
      <c r="F78" s="10"/>
      <c r="G78" s="10"/>
      <c r="H78" s="10"/>
      <c r="I78" s="10"/>
      <c r="J78" s="10"/>
      <c r="K78" s="10"/>
      <c r="L78" s="11">
        <f>L80+L81+L82+L83+L84+L85+L86</f>
        <v>41954</v>
      </c>
      <c r="M78" s="11">
        <f t="shared" ref="M78:AA78" si="71">M80+M81+M82+M83+M84+M85+M86</f>
        <v>21465</v>
      </c>
      <c r="N78" s="11">
        <f t="shared" si="71"/>
        <v>14525</v>
      </c>
      <c r="O78" s="11">
        <f t="shared" si="71"/>
        <v>5964</v>
      </c>
      <c r="P78" s="11">
        <f t="shared" si="71"/>
        <v>20197</v>
      </c>
      <c r="Q78" s="11">
        <f t="shared" si="71"/>
        <v>14590</v>
      </c>
      <c r="R78" s="11">
        <f t="shared" si="71"/>
        <v>7167</v>
      </c>
      <c r="S78" s="11">
        <f t="shared" si="71"/>
        <v>21001</v>
      </c>
      <c r="T78" s="11">
        <f t="shared" si="71"/>
        <v>14461</v>
      </c>
      <c r="U78" s="11">
        <f t="shared" si="71"/>
        <v>6492</v>
      </c>
      <c r="V78" s="11">
        <f t="shared" si="71"/>
        <v>20412</v>
      </c>
      <c r="W78" s="11">
        <f t="shared" si="71"/>
        <v>14752.199999999999</v>
      </c>
      <c r="X78" s="11">
        <f t="shared" si="71"/>
        <v>6789.7999999999993</v>
      </c>
      <c r="Y78" s="11">
        <f t="shared" si="71"/>
        <v>21166</v>
      </c>
      <c r="Z78" s="11">
        <f t="shared" si="71"/>
        <v>14404</v>
      </c>
      <c r="AA78" s="11">
        <f t="shared" si="71"/>
        <v>6384</v>
      </c>
      <c r="AB78" s="11">
        <f>(M78+P78+S78+V78+Y78)/5</f>
        <v>20848.2</v>
      </c>
      <c r="AC78" s="12">
        <f>AB78*100/L78</f>
        <v>49.692997092053204</v>
      </c>
      <c r="AD78" s="11">
        <f>(N78+Q78+T78+W78+Z78)/5</f>
        <v>14546.439999999999</v>
      </c>
      <c r="AE78" s="12">
        <f>AD78*100/L78</f>
        <v>34.672355436907083</v>
      </c>
      <c r="AF78" s="11">
        <f>(O78+R78+U78+X78+AA78)/5</f>
        <v>6559.3600000000006</v>
      </c>
      <c r="AG78" s="12">
        <f>AF78*100/L78</f>
        <v>15.63464747103971</v>
      </c>
      <c r="AH78" s="11">
        <f>AB78+AD78</f>
        <v>35394.639999999999</v>
      </c>
      <c r="AI78" s="12">
        <f>AH78*100/L78</f>
        <v>84.365352528960287</v>
      </c>
      <c r="AJ78" s="10">
        <f>L84</f>
        <v>15167</v>
      </c>
      <c r="AK78" s="11">
        <f>AB84+AD84</f>
        <v>13644.68</v>
      </c>
      <c r="AL78" s="12">
        <f>AK78*100/AJ78</f>
        <v>89.962945869321558</v>
      </c>
      <c r="AN78" s="3">
        <f>AK78+AF84</f>
        <v>15167</v>
      </c>
    </row>
    <row r="79" spans="1:41" ht="18.75" x14ac:dyDescent="0.3">
      <c r="A79" s="7"/>
      <c r="B79" s="8" t="s">
        <v>16</v>
      </c>
      <c r="C79" s="9"/>
      <c r="D79" s="9"/>
      <c r="E79" s="9"/>
      <c r="F79" s="10"/>
      <c r="G79" s="10"/>
      <c r="H79" s="10"/>
      <c r="I79" s="10"/>
      <c r="J79" s="10"/>
      <c r="K79" s="10"/>
      <c r="L79" s="10"/>
      <c r="M79" s="11">
        <v>51.163178719549983</v>
      </c>
      <c r="N79" s="11">
        <v>34.621251847261284</v>
      </c>
      <c r="O79" s="11">
        <v>14.21556943318873</v>
      </c>
      <c r="P79" s="11">
        <v>48.140820899079948</v>
      </c>
      <c r="Q79" s="11">
        <v>34.776183439004626</v>
      </c>
      <c r="R79" s="11">
        <v>17.08299566191543</v>
      </c>
      <c r="S79" s="11">
        <v>50.057205510797537</v>
      </c>
      <c r="T79" s="11">
        <v>34.468703818467844</v>
      </c>
      <c r="U79" s="11">
        <v>15.474090670734615</v>
      </c>
      <c r="V79" s="11">
        <v>48.653286933307911</v>
      </c>
      <c r="W79" s="11">
        <v>35.162320636888019</v>
      </c>
      <c r="X79" s="11">
        <v>16.18439242980407</v>
      </c>
      <c r="Y79" s="11">
        <v>50.450493397530629</v>
      </c>
      <c r="Z79" s="11">
        <v>34.332840730323689</v>
      </c>
      <c r="AA79" s="11">
        <v>15.216665872145683</v>
      </c>
      <c r="AB79" s="11"/>
      <c r="AC79" s="12"/>
      <c r="AD79" s="11"/>
      <c r="AE79" s="12"/>
      <c r="AF79" s="11"/>
      <c r="AG79" s="12"/>
      <c r="AH79" s="11"/>
      <c r="AI79" s="12"/>
      <c r="AJ79" s="27"/>
      <c r="AK79" s="27"/>
      <c r="AL79" s="10"/>
    </row>
    <row r="80" spans="1:41" ht="18.75" x14ac:dyDescent="0.3">
      <c r="A80" s="7"/>
      <c r="B80" s="17" t="s">
        <v>29</v>
      </c>
      <c r="C80" s="14"/>
      <c r="D80" s="14"/>
      <c r="E80" s="14"/>
      <c r="F80" s="7"/>
      <c r="G80" s="7"/>
      <c r="H80" s="7"/>
      <c r="I80" s="7"/>
      <c r="J80" s="7"/>
      <c r="K80" s="7"/>
      <c r="L80" s="56">
        <v>308</v>
      </c>
      <c r="M80" s="7">
        <v>52</v>
      </c>
      <c r="N80" s="7">
        <v>121</v>
      </c>
      <c r="O80" s="7">
        <v>135</v>
      </c>
      <c r="P80" s="15">
        <v>51</v>
      </c>
      <c r="Q80" s="15">
        <v>104</v>
      </c>
      <c r="R80" s="15">
        <v>153</v>
      </c>
      <c r="S80" s="15">
        <v>54</v>
      </c>
      <c r="T80" s="15">
        <v>95</v>
      </c>
      <c r="U80" s="15">
        <v>159</v>
      </c>
      <c r="V80" s="15">
        <v>54</v>
      </c>
      <c r="W80" s="15">
        <v>107</v>
      </c>
      <c r="X80" s="15">
        <v>147</v>
      </c>
      <c r="Y80" s="15">
        <v>51</v>
      </c>
      <c r="Z80" s="15">
        <v>122</v>
      </c>
      <c r="AA80" s="15">
        <v>135</v>
      </c>
      <c r="AB80" s="54">
        <f>(M80+P80+S80+V80+Y80)/5</f>
        <v>52.4</v>
      </c>
      <c r="AC80" s="55">
        <f>AB80*100/L80</f>
        <v>17.012987012987011</v>
      </c>
      <c r="AD80" s="54">
        <f>(N80+Q80+T80+W80+Z80)/5</f>
        <v>109.8</v>
      </c>
      <c r="AE80" s="55">
        <f>AD80*100/L80</f>
        <v>35.649350649350652</v>
      </c>
      <c r="AF80" s="54">
        <f>(O80+R80+U80+X80+AA80)/5</f>
        <v>145.80000000000001</v>
      </c>
      <c r="AG80" s="55">
        <f>AF80*100/L80</f>
        <v>47.337662337662344</v>
      </c>
      <c r="AH80" s="54">
        <f>AB80+AD80</f>
        <v>162.19999999999999</v>
      </c>
      <c r="AI80" s="55">
        <f>AH80*100/L80</f>
        <v>52.662337662337656</v>
      </c>
      <c r="AJ80" s="15"/>
      <c r="AK80" s="15"/>
      <c r="AL80" s="16"/>
    </row>
    <row r="81" spans="1:40" ht="18.75" x14ac:dyDescent="0.3">
      <c r="A81" s="7"/>
      <c r="B81" s="17" t="s">
        <v>30</v>
      </c>
      <c r="C81" s="14"/>
      <c r="D81" s="14"/>
      <c r="E81" s="14"/>
      <c r="F81" s="7"/>
      <c r="G81" s="7"/>
      <c r="H81" s="7"/>
      <c r="I81" s="7"/>
      <c r="J81" s="7"/>
      <c r="K81" s="7"/>
      <c r="L81" s="56">
        <v>4534</v>
      </c>
      <c r="M81" s="7">
        <v>1628</v>
      </c>
      <c r="N81" s="7">
        <v>1883</v>
      </c>
      <c r="O81" s="7">
        <v>1023</v>
      </c>
      <c r="P81" s="15">
        <v>1579</v>
      </c>
      <c r="Q81" s="15">
        <v>1785</v>
      </c>
      <c r="R81" s="15">
        <v>1170</v>
      </c>
      <c r="S81" s="15">
        <v>1555</v>
      </c>
      <c r="T81" s="15">
        <v>1846</v>
      </c>
      <c r="U81" s="15">
        <v>1133</v>
      </c>
      <c r="V81" s="15">
        <v>1538</v>
      </c>
      <c r="W81" s="15">
        <v>1854</v>
      </c>
      <c r="X81" s="15">
        <v>1142</v>
      </c>
      <c r="Y81" s="15">
        <v>1660</v>
      </c>
      <c r="Z81" s="15">
        <v>1808</v>
      </c>
      <c r="AA81" s="15">
        <v>1066</v>
      </c>
      <c r="AB81" s="54">
        <f t="shared" ref="AB81:AB86" si="72">(M81+P81+S81+V81+Y81)/5</f>
        <v>1592</v>
      </c>
      <c r="AC81" s="55">
        <f t="shared" ref="AC81:AC86" si="73">AB81*100/L81</f>
        <v>35.112483458314955</v>
      </c>
      <c r="AD81" s="54">
        <f t="shared" ref="AD81:AD86" si="74">(N81+Q81+T81+W81+Z81)/5</f>
        <v>1835.2</v>
      </c>
      <c r="AE81" s="55">
        <f t="shared" ref="AE81:AE86" si="75">AD81*100/L81</f>
        <v>40.476400529333922</v>
      </c>
      <c r="AF81" s="54">
        <f t="shared" ref="AF81:AF86" si="76">(O81+R81+U81+X81+AA81)/5</f>
        <v>1106.8</v>
      </c>
      <c r="AG81" s="55">
        <f t="shared" ref="AG81:AG86" si="77">AF81*100/L81</f>
        <v>24.411116012351126</v>
      </c>
      <c r="AH81" s="54">
        <f t="shared" ref="AH81:AH86" si="78">AB81+AD81</f>
        <v>3427.2</v>
      </c>
      <c r="AI81" s="55">
        <f t="shared" ref="AI81:AI86" si="79">AH81*100/L81</f>
        <v>75.58888398764887</v>
      </c>
      <c r="AJ81" s="15"/>
      <c r="AK81" s="15"/>
      <c r="AL81" s="16"/>
    </row>
    <row r="82" spans="1:40" ht="18.75" x14ac:dyDescent="0.3">
      <c r="A82" s="7"/>
      <c r="B82" s="17" t="s">
        <v>31</v>
      </c>
      <c r="C82" s="14"/>
      <c r="D82" s="14"/>
      <c r="E82" s="14"/>
      <c r="F82" s="7"/>
      <c r="G82" s="7"/>
      <c r="H82" s="7"/>
      <c r="I82" s="7"/>
      <c r="J82" s="7"/>
      <c r="K82" s="7"/>
      <c r="L82" s="56">
        <v>9784</v>
      </c>
      <c r="M82" s="7">
        <v>4369</v>
      </c>
      <c r="N82" s="7">
        <v>3878</v>
      </c>
      <c r="O82" s="7">
        <v>1537</v>
      </c>
      <c r="P82" s="15">
        <v>4059</v>
      </c>
      <c r="Q82" s="15">
        <v>3757</v>
      </c>
      <c r="R82" s="15">
        <v>1968</v>
      </c>
      <c r="S82" s="15">
        <v>4167</v>
      </c>
      <c r="T82" s="15">
        <v>3859</v>
      </c>
      <c r="U82" s="15">
        <v>1758</v>
      </c>
      <c r="V82" s="15">
        <v>4162</v>
      </c>
      <c r="W82" s="15">
        <v>3872</v>
      </c>
      <c r="X82" s="15">
        <v>1750</v>
      </c>
      <c r="Y82" s="15">
        <v>4232</v>
      </c>
      <c r="Z82" s="15">
        <v>3780</v>
      </c>
      <c r="AA82" s="15">
        <v>1772</v>
      </c>
      <c r="AB82" s="54">
        <f t="shared" si="72"/>
        <v>4197.8</v>
      </c>
      <c r="AC82" s="55">
        <f t="shared" si="73"/>
        <v>42.904742436631231</v>
      </c>
      <c r="AD82" s="54">
        <f t="shared" si="74"/>
        <v>3829.2</v>
      </c>
      <c r="AE82" s="55">
        <f t="shared" si="75"/>
        <v>39.13736713000818</v>
      </c>
      <c r="AF82" s="54">
        <f t="shared" si="76"/>
        <v>1757</v>
      </c>
      <c r="AG82" s="55">
        <f t="shared" si="77"/>
        <v>17.957890433360589</v>
      </c>
      <c r="AH82" s="54">
        <f t="shared" si="78"/>
        <v>8027</v>
      </c>
      <c r="AI82" s="55">
        <f t="shared" si="79"/>
        <v>82.042109566639411</v>
      </c>
      <c r="AJ82" s="15"/>
      <c r="AK82" s="15"/>
      <c r="AL82" s="16"/>
    </row>
    <row r="83" spans="1:40" ht="18.75" x14ac:dyDescent="0.3">
      <c r="A83" s="7"/>
      <c r="B83" s="17" t="s">
        <v>32</v>
      </c>
      <c r="C83" s="14"/>
      <c r="D83" s="14"/>
      <c r="E83" s="14"/>
      <c r="F83" s="7"/>
      <c r="G83" s="7"/>
      <c r="H83" s="7"/>
      <c r="I83" s="7"/>
      <c r="J83" s="7"/>
      <c r="K83" s="7"/>
      <c r="L83" s="56">
        <v>11755</v>
      </c>
      <c r="M83" s="7">
        <v>6096</v>
      </c>
      <c r="N83" s="7">
        <v>3865</v>
      </c>
      <c r="O83" s="7">
        <v>1794</v>
      </c>
      <c r="P83" s="15">
        <v>5834</v>
      </c>
      <c r="Q83" s="15">
        <v>3932</v>
      </c>
      <c r="R83" s="15">
        <v>1989</v>
      </c>
      <c r="S83" s="15">
        <v>5904</v>
      </c>
      <c r="T83" s="15">
        <v>3914</v>
      </c>
      <c r="U83" s="15">
        <v>1937</v>
      </c>
      <c r="V83" s="15">
        <v>5876</v>
      </c>
      <c r="W83" s="15">
        <v>3939.8</v>
      </c>
      <c r="X83" s="15">
        <v>1939.2</v>
      </c>
      <c r="Y83" s="15">
        <v>5917</v>
      </c>
      <c r="Z83" s="15">
        <v>3899</v>
      </c>
      <c r="AA83" s="15">
        <v>1939</v>
      </c>
      <c r="AB83" s="54">
        <f t="shared" si="72"/>
        <v>5925.4</v>
      </c>
      <c r="AC83" s="55">
        <f t="shared" si="73"/>
        <v>50.407486176095276</v>
      </c>
      <c r="AD83" s="54">
        <f t="shared" si="74"/>
        <v>3909.96</v>
      </c>
      <c r="AE83" s="55">
        <f t="shared" si="75"/>
        <v>33.262101233517654</v>
      </c>
      <c r="AF83" s="54">
        <f t="shared" si="76"/>
        <v>1919.64</v>
      </c>
      <c r="AG83" s="55">
        <f t="shared" si="77"/>
        <v>16.33041259038707</v>
      </c>
      <c r="AH83" s="54">
        <f t="shared" si="78"/>
        <v>9835.36</v>
      </c>
      <c r="AI83" s="55">
        <f t="shared" si="79"/>
        <v>83.66958740961293</v>
      </c>
      <c r="AJ83" s="15"/>
      <c r="AK83" s="15"/>
      <c r="AL83" s="16"/>
    </row>
    <row r="84" spans="1:40" ht="18.75" x14ac:dyDescent="0.3">
      <c r="A84" s="7"/>
      <c r="B84" s="17" t="s">
        <v>33</v>
      </c>
      <c r="C84" s="14"/>
      <c r="D84" s="14"/>
      <c r="E84" s="14"/>
      <c r="F84" s="7"/>
      <c r="G84" s="7"/>
      <c r="H84" s="7"/>
      <c r="I84" s="7"/>
      <c r="J84" s="7"/>
      <c r="K84" s="7"/>
      <c r="L84" s="56">
        <v>15167</v>
      </c>
      <c r="M84" s="7">
        <v>9162</v>
      </c>
      <c r="N84" s="7">
        <v>4616</v>
      </c>
      <c r="O84" s="7">
        <v>1389</v>
      </c>
      <c r="P84" s="15">
        <v>8553</v>
      </c>
      <c r="Q84" s="15">
        <v>4858</v>
      </c>
      <c r="R84" s="15">
        <v>1756</v>
      </c>
      <c r="S84" s="15">
        <v>9172</v>
      </c>
      <c r="T84" s="15">
        <v>4616</v>
      </c>
      <c r="U84" s="15">
        <v>1379</v>
      </c>
      <c r="V84" s="15">
        <v>8651</v>
      </c>
      <c r="W84" s="15">
        <v>4807.3999999999996</v>
      </c>
      <c r="X84" s="15">
        <v>1708.6</v>
      </c>
      <c r="Y84" s="15">
        <v>9172</v>
      </c>
      <c r="Z84" s="15">
        <v>4616</v>
      </c>
      <c r="AA84" s="15">
        <v>1379</v>
      </c>
      <c r="AB84" s="54">
        <f t="shared" si="72"/>
        <v>8942</v>
      </c>
      <c r="AC84" s="55">
        <f t="shared" si="73"/>
        <v>58.956946001186786</v>
      </c>
      <c r="AD84" s="54">
        <f t="shared" si="74"/>
        <v>4702.68</v>
      </c>
      <c r="AE84" s="55">
        <f t="shared" si="75"/>
        <v>31.005999868134765</v>
      </c>
      <c r="AF84" s="54">
        <f t="shared" si="76"/>
        <v>1522.3200000000002</v>
      </c>
      <c r="AG84" s="55">
        <f t="shared" si="77"/>
        <v>10.037054130678449</v>
      </c>
      <c r="AH84" s="54">
        <f t="shared" si="78"/>
        <v>13644.68</v>
      </c>
      <c r="AI84" s="55">
        <f t="shared" si="79"/>
        <v>89.962945869321558</v>
      </c>
      <c r="AJ84" s="15"/>
      <c r="AK84" s="15"/>
      <c r="AL84" s="15"/>
    </row>
    <row r="85" spans="1:40" ht="37.5" x14ac:dyDescent="0.3">
      <c r="A85" s="7"/>
      <c r="B85" s="13" t="s">
        <v>55</v>
      </c>
      <c r="C85" s="14"/>
      <c r="D85" s="14"/>
      <c r="E85" s="14"/>
      <c r="F85" s="7"/>
      <c r="G85" s="7"/>
      <c r="H85" s="7"/>
      <c r="I85" s="7"/>
      <c r="J85" s="7"/>
      <c r="K85" s="7"/>
      <c r="L85" s="56">
        <v>52</v>
      </c>
      <c r="M85" s="7">
        <v>0</v>
      </c>
      <c r="N85" s="7">
        <v>27</v>
      </c>
      <c r="O85" s="7">
        <v>25</v>
      </c>
      <c r="P85" s="15">
        <v>0</v>
      </c>
      <c r="Q85" s="15">
        <v>22</v>
      </c>
      <c r="R85" s="15">
        <v>30</v>
      </c>
      <c r="S85" s="15">
        <v>0</v>
      </c>
      <c r="T85" s="15">
        <v>19</v>
      </c>
      <c r="U85" s="15">
        <v>33</v>
      </c>
      <c r="V85" s="15">
        <v>0</v>
      </c>
      <c r="W85" s="15">
        <v>23</v>
      </c>
      <c r="X85" s="15">
        <v>29</v>
      </c>
      <c r="Y85" s="15">
        <v>0</v>
      </c>
      <c r="Z85" s="15">
        <v>27</v>
      </c>
      <c r="AA85" s="15">
        <v>25</v>
      </c>
      <c r="AB85" s="54">
        <f>(M85+P85+S85+V85+Y85)/5</f>
        <v>0</v>
      </c>
      <c r="AC85" s="55">
        <f t="shared" si="73"/>
        <v>0</v>
      </c>
      <c r="AD85" s="54">
        <f t="shared" si="74"/>
        <v>23.6</v>
      </c>
      <c r="AE85" s="55">
        <f t="shared" si="75"/>
        <v>45.384615384615387</v>
      </c>
      <c r="AF85" s="54">
        <f t="shared" si="76"/>
        <v>28.4</v>
      </c>
      <c r="AG85" s="55">
        <f t="shared" si="77"/>
        <v>54.615384615384613</v>
      </c>
      <c r="AH85" s="54">
        <f t="shared" si="78"/>
        <v>23.6</v>
      </c>
      <c r="AI85" s="55">
        <f t="shared" si="79"/>
        <v>45.384615384615387</v>
      </c>
      <c r="AJ85" s="15"/>
      <c r="AK85" s="15"/>
      <c r="AL85" s="16"/>
    </row>
    <row r="86" spans="1:40" ht="56.25" x14ac:dyDescent="0.3">
      <c r="A86" s="7"/>
      <c r="B86" s="13" t="s">
        <v>54</v>
      </c>
      <c r="C86" s="14"/>
      <c r="D86" s="14"/>
      <c r="E86" s="14"/>
      <c r="F86" s="7"/>
      <c r="G86" s="7"/>
      <c r="H86" s="7"/>
      <c r="I86" s="7"/>
      <c r="J86" s="7"/>
      <c r="K86" s="7"/>
      <c r="L86" s="56">
        <v>354</v>
      </c>
      <c r="M86" s="7">
        <v>158</v>
      </c>
      <c r="N86" s="7">
        <v>135</v>
      </c>
      <c r="O86" s="7">
        <v>61</v>
      </c>
      <c r="P86" s="15">
        <v>121</v>
      </c>
      <c r="Q86" s="15">
        <v>132</v>
      </c>
      <c r="R86" s="15">
        <v>101</v>
      </c>
      <c r="S86" s="15">
        <v>149</v>
      </c>
      <c r="T86" s="15">
        <v>112</v>
      </c>
      <c r="U86" s="15">
        <v>93</v>
      </c>
      <c r="V86" s="15">
        <v>131</v>
      </c>
      <c r="W86" s="15">
        <v>149</v>
      </c>
      <c r="X86" s="15">
        <v>74</v>
      </c>
      <c r="Y86" s="15">
        <v>134</v>
      </c>
      <c r="Z86" s="15">
        <v>152</v>
      </c>
      <c r="AA86" s="15">
        <v>68</v>
      </c>
      <c r="AB86" s="54">
        <f t="shared" si="72"/>
        <v>138.6</v>
      </c>
      <c r="AC86" s="55">
        <f t="shared" si="73"/>
        <v>39.152542372881356</v>
      </c>
      <c r="AD86" s="54">
        <f t="shared" si="74"/>
        <v>136</v>
      </c>
      <c r="AE86" s="55">
        <f t="shared" si="75"/>
        <v>38.418079096045197</v>
      </c>
      <c r="AF86" s="54">
        <f t="shared" si="76"/>
        <v>79.400000000000006</v>
      </c>
      <c r="AG86" s="55">
        <f t="shared" si="77"/>
        <v>22.42937853107345</v>
      </c>
      <c r="AH86" s="54">
        <f t="shared" si="78"/>
        <v>274.60000000000002</v>
      </c>
      <c r="AI86" s="55">
        <f t="shared" si="79"/>
        <v>77.570621468926561</v>
      </c>
      <c r="AJ86" s="15"/>
      <c r="AK86" s="15"/>
      <c r="AL86" s="16"/>
    </row>
    <row r="87" spans="1:40" ht="18.75" x14ac:dyDescent="0.3">
      <c r="A87" s="7">
        <v>10</v>
      </c>
      <c r="B87" s="8" t="s">
        <v>43</v>
      </c>
      <c r="C87" s="28"/>
      <c r="D87" s="28"/>
      <c r="E87" s="28"/>
      <c r="F87" s="10">
        <v>525</v>
      </c>
      <c r="G87" s="10">
        <v>1223</v>
      </c>
      <c r="H87" s="10">
        <v>573</v>
      </c>
      <c r="I87" s="10">
        <v>831</v>
      </c>
      <c r="J87" s="10">
        <v>344</v>
      </c>
      <c r="K87" s="10">
        <v>0</v>
      </c>
      <c r="L87" s="11">
        <f>L89+L90+L91+L92+L93+L94</f>
        <v>31290</v>
      </c>
      <c r="M87" s="11">
        <f t="shared" ref="M87:AA87" si="80">M89+M90+M91+M92+M93+M94</f>
        <v>14421.80667</v>
      </c>
      <c r="N87" s="11">
        <f t="shared" si="80"/>
        <v>12744.916659999999</v>
      </c>
      <c r="O87" s="11">
        <f t="shared" si="80"/>
        <v>4123.4166669999995</v>
      </c>
      <c r="P87" s="11">
        <f t="shared" si="80"/>
        <v>11791</v>
      </c>
      <c r="Q87" s="11">
        <f t="shared" si="80"/>
        <v>14100</v>
      </c>
      <c r="R87" s="11">
        <f t="shared" si="80"/>
        <v>5399</v>
      </c>
      <c r="S87" s="11">
        <f t="shared" si="80"/>
        <v>12582.254300000001</v>
      </c>
      <c r="T87" s="11">
        <f t="shared" si="80"/>
        <v>13780.694299999999</v>
      </c>
      <c r="U87" s="11">
        <f t="shared" si="80"/>
        <v>4927.05</v>
      </c>
      <c r="V87" s="11">
        <f t="shared" si="80"/>
        <v>12785</v>
      </c>
      <c r="W87" s="11">
        <f t="shared" si="80"/>
        <v>13835</v>
      </c>
      <c r="X87" s="11">
        <f t="shared" si="80"/>
        <v>4670</v>
      </c>
      <c r="Y87" s="11">
        <f t="shared" si="80"/>
        <v>13465.35</v>
      </c>
      <c r="Z87" s="11">
        <f t="shared" si="80"/>
        <v>13335.016660000001</v>
      </c>
      <c r="AA87" s="11">
        <f t="shared" si="80"/>
        <v>4490.03334</v>
      </c>
      <c r="AB87" s="11">
        <v>13009</v>
      </c>
      <c r="AC87" s="12">
        <v>42</v>
      </c>
      <c r="AD87" s="11">
        <v>13561</v>
      </c>
      <c r="AE87" s="12">
        <v>42</v>
      </c>
      <c r="AF87" s="11">
        <v>4720</v>
      </c>
      <c r="AG87" s="12">
        <v>16</v>
      </c>
      <c r="AH87" s="11">
        <f>(AB87+AD87)</f>
        <v>26570</v>
      </c>
      <c r="AI87" s="12">
        <f t="shared" ref="AI87" si="81">(AH87*100/L87)</f>
        <v>84.915308405241291</v>
      </c>
      <c r="AJ87" s="10">
        <f>L93+L94</f>
        <v>10257</v>
      </c>
      <c r="AK87" s="11">
        <f>AB93+AB94+AD93+AD94</f>
        <v>9210.5077199999996</v>
      </c>
      <c r="AL87" s="12">
        <f>AK87*100/AJ87</f>
        <v>89.79728692600176</v>
      </c>
      <c r="AN87" s="3">
        <f>AK87+AF93+AF94</f>
        <v>10257.10772</v>
      </c>
    </row>
    <row r="88" spans="1:40" ht="18.75" x14ac:dyDescent="0.3">
      <c r="A88" s="7"/>
      <c r="B88" s="8" t="s">
        <v>16</v>
      </c>
      <c r="C88" s="28"/>
      <c r="D88" s="28"/>
      <c r="E88" s="28"/>
      <c r="F88" s="10"/>
      <c r="G88" s="10"/>
      <c r="H88" s="10"/>
      <c r="I88" s="10"/>
      <c r="J88" s="10"/>
      <c r="K88" s="10"/>
      <c r="L88" s="10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0"/>
      <c r="AC88" s="10"/>
      <c r="AD88" s="10"/>
      <c r="AE88" s="10"/>
      <c r="AF88" s="10"/>
      <c r="AG88" s="10"/>
      <c r="AH88" s="10"/>
      <c r="AI88" s="10"/>
      <c r="AJ88" s="10"/>
      <c r="AK88" s="11"/>
      <c r="AL88" s="10"/>
    </row>
    <row r="89" spans="1:40" ht="18.75" x14ac:dyDescent="0.3">
      <c r="A89" s="7"/>
      <c r="B89" s="17" t="s">
        <v>29</v>
      </c>
      <c r="C89" s="14"/>
      <c r="D89" s="14"/>
      <c r="E89" s="14"/>
      <c r="F89" s="7">
        <v>16</v>
      </c>
      <c r="G89" s="7">
        <v>55</v>
      </c>
      <c r="H89" s="7">
        <v>29</v>
      </c>
      <c r="I89" s="7">
        <v>35</v>
      </c>
      <c r="J89" s="7">
        <v>7</v>
      </c>
      <c r="K89" s="7">
        <v>0</v>
      </c>
      <c r="L89" s="56">
        <v>669</v>
      </c>
      <c r="M89" s="7">
        <v>227</v>
      </c>
      <c r="N89" s="7">
        <v>334</v>
      </c>
      <c r="O89" s="7">
        <v>108</v>
      </c>
      <c r="P89" s="7">
        <v>216</v>
      </c>
      <c r="Q89" s="7">
        <v>311</v>
      </c>
      <c r="R89" s="7">
        <v>142</v>
      </c>
      <c r="S89" s="7">
        <v>207</v>
      </c>
      <c r="T89" s="7">
        <v>326</v>
      </c>
      <c r="U89" s="7">
        <v>136</v>
      </c>
      <c r="V89" s="7">
        <v>233</v>
      </c>
      <c r="W89" s="7">
        <v>319</v>
      </c>
      <c r="X89" s="7">
        <v>117</v>
      </c>
      <c r="Y89" s="7">
        <v>228</v>
      </c>
      <c r="Z89" s="7">
        <v>321</v>
      </c>
      <c r="AA89" s="7">
        <v>120</v>
      </c>
      <c r="AB89" s="54">
        <f>(M89+P89+S89+V89+Y89)/5</f>
        <v>222.2</v>
      </c>
      <c r="AC89" s="55">
        <f>AB89*100/L89</f>
        <v>33.213751868460392</v>
      </c>
      <c r="AD89" s="54">
        <f>(N89+Q89+T89+W89+Z89)/5</f>
        <v>322.2</v>
      </c>
      <c r="AE89" s="55">
        <f>AD89*100/L89</f>
        <v>48.161434977578473</v>
      </c>
      <c r="AF89" s="54">
        <f>(O89+R89+U89+X89+AA89)/5</f>
        <v>124.6</v>
      </c>
      <c r="AG89" s="55">
        <f>AF89*100/L89</f>
        <v>18.624813153961135</v>
      </c>
      <c r="AH89" s="54">
        <f>AB89+AD89</f>
        <v>544.4</v>
      </c>
      <c r="AI89" s="55">
        <f>AH89*100/L89</f>
        <v>81.375186846038858</v>
      </c>
      <c r="AJ89" s="7"/>
      <c r="AK89" s="7"/>
      <c r="AL89" s="7"/>
    </row>
    <row r="90" spans="1:40" ht="18.75" x14ac:dyDescent="0.3">
      <c r="A90" s="7"/>
      <c r="B90" s="17" t="s">
        <v>30</v>
      </c>
      <c r="C90" s="14"/>
      <c r="D90" s="14"/>
      <c r="E90" s="14"/>
      <c r="F90" s="7">
        <v>95</v>
      </c>
      <c r="G90" s="7">
        <v>194</v>
      </c>
      <c r="H90" s="7">
        <v>101</v>
      </c>
      <c r="I90" s="7">
        <v>120</v>
      </c>
      <c r="J90" s="7">
        <v>68</v>
      </c>
      <c r="K90" s="7">
        <v>0</v>
      </c>
      <c r="L90" s="56">
        <v>4424</v>
      </c>
      <c r="M90" s="7">
        <v>1518</v>
      </c>
      <c r="N90" s="15">
        <v>1997.75</v>
      </c>
      <c r="O90" s="15">
        <v>908.25</v>
      </c>
      <c r="P90" s="7">
        <v>1370</v>
      </c>
      <c r="Q90" s="7">
        <v>2021</v>
      </c>
      <c r="R90" s="7">
        <v>1033</v>
      </c>
      <c r="S90" s="7">
        <v>1317</v>
      </c>
      <c r="T90" s="15">
        <v>2134.75</v>
      </c>
      <c r="U90" s="15">
        <v>972.25</v>
      </c>
      <c r="V90" s="7">
        <v>1371</v>
      </c>
      <c r="W90" s="7">
        <v>2102</v>
      </c>
      <c r="X90" s="7">
        <v>951</v>
      </c>
      <c r="Y90" s="15">
        <v>1628.75</v>
      </c>
      <c r="Z90" s="15">
        <v>1961.25</v>
      </c>
      <c r="AA90" s="7">
        <v>834</v>
      </c>
      <c r="AB90" s="54">
        <f t="shared" ref="AB90:AB94" si="82">(M90+P90+S90+V90+Y90)/5</f>
        <v>1440.95</v>
      </c>
      <c r="AC90" s="55">
        <f t="shared" ref="AC90:AC94" si="83">AB90*100/L90</f>
        <v>32.571202531645568</v>
      </c>
      <c r="AD90" s="54">
        <f t="shared" ref="AD90:AD94" si="84">(N90+Q90+T90+W90+Z90)/5</f>
        <v>2043.35</v>
      </c>
      <c r="AE90" s="55">
        <f t="shared" ref="AE90:AE94" si="85">AD90*100/L90</f>
        <v>46.187839059674502</v>
      </c>
      <c r="AF90" s="54">
        <f t="shared" ref="AF90:AF94" si="86">(O90+R90+U90+X90+AA90)/5</f>
        <v>939.7</v>
      </c>
      <c r="AG90" s="55">
        <f t="shared" ref="AG90:AG94" si="87">AF90*100/L90</f>
        <v>21.240958408679926</v>
      </c>
      <c r="AH90" s="54">
        <f t="shared" ref="AH90:AH94" si="88">AB90+AD90</f>
        <v>3484.3</v>
      </c>
      <c r="AI90" s="55">
        <f t="shared" ref="AI90:AI94" si="89">AH90*100/L90</f>
        <v>78.75904159132007</v>
      </c>
      <c r="AJ90" s="15"/>
      <c r="AK90" s="15"/>
      <c r="AL90" s="7"/>
    </row>
    <row r="91" spans="1:40" ht="18.75" x14ac:dyDescent="0.3">
      <c r="A91" s="7"/>
      <c r="B91" s="17" t="s">
        <v>31</v>
      </c>
      <c r="C91" s="14"/>
      <c r="D91" s="14"/>
      <c r="E91" s="14"/>
      <c r="F91" s="7">
        <v>129</v>
      </c>
      <c r="G91" s="7">
        <v>292</v>
      </c>
      <c r="H91" s="7">
        <v>143</v>
      </c>
      <c r="I91" s="7">
        <v>195</v>
      </c>
      <c r="J91" s="7">
        <v>83</v>
      </c>
      <c r="K91" s="7">
        <v>0</v>
      </c>
      <c r="L91" s="56">
        <v>7499</v>
      </c>
      <c r="M91" s="7">
        <v>3164</v>
      </c>
      <c r="N91" s="7">
        <v>3140</v>
      </c>
      <c r="O91" s="7">
        <v>1195</v>
      </c>
      <c r="P91" s="7">
        <v>2621</v>
      </c>
      <c r="Q91" s="7">
        <v>3300</v>
      </c>
      <c r="R91" s="7">
        <v>1578</v>
      </c>
      <c r="S91" s="15">
        <v>2843.4</v>
      </c>
      <c r="T91" s="15">
        <v>3294.8</v>
      </c>
      <c r="U91" s="15">
        <v>1360.8</v>
      </c>
      <c r="V91" s="7">
        <v>2898</v>
      </c>
      <c r="W91" s="7">
        <v>3278</v>
      </c>
      <c r="X91" s="7">
        <v>1323</v>
      </c>
      <c r="Y91" s="7">
        <v>2983</v>
      </c>
      <c r="Z91" s="15">
        <v>3173.8</v>
      </c>
      <c r="AA91" s="15">
        <v>1342.2</v>
      </c>
      <c r="AB91" s="54">
        <f t="shared" si="82"/>
        <v>2901.88</v>
      </c>
      <c r="AC91" s="55">
        <f t="shared" si="83"/>
        <v>38.696892919055877</v>
      </c>
      <c r="AD91" s="54">
        <f t="shared" si="84"/>
        <v>3237.3199999999997</v>
      </c>
      <c r="AE91" s="55">
        <f t="shared" si="85"/>
        <v>43.170022669689288</v>
      </c>
      <c r="AF91" s="54">
        <f t="shared" si="86"/>
        <v>1359.8</v>
      </c>
      <c r="AG91" s="55">
        <f t="shared" si="87"/>
        <v>18.133084411254835</v>
      </c>
      <c r="AH91" s="54">
        <f t="shared" si="88"/>
        <v>6139.2</v>
      </c>
      <c r="AI91" s="55">
        <f t="shared" si="89"/>
        <v>81.866915588745172</v>
      </c>
      <c r="AJ91" s="15"/>
      <c r="AK91" s="15"/>
      <c r="AL91" s="7"/>
    </row>
    <row r="92" spans="1:40" ht="18.75" x14ac:dyDescent="0.3">
      <c r="A92" s="7"/>
      <c r="B92" s="17" t="s">
        <v>32</v>
      </c>
      <c r="C92" s="14"/>
      <c r="D92" s="14"/>
      <c r="E92" s="14"/>
      <c r="F92" s="7">
        <v>132</v>
      </c>
      <c r="G92" s="7">
        <v>291</v>
      </c>
      <c r="H92" s="7">
        <v>128</v>
      </c>
      <c r="I92" s="7">
        <v>208</v>
      </c>
      <c r="J92" s="7">
        <v>87</v>
      </c>
      <c r="K92" s="7">
        <v>0</v>
      </c>
      <c r="L92" s="56">
        <v>8441</v>
      </c>
      <c r="M92" s="15">
        <v>4054.6666700000001</v>
      </c>
      <c r="N92" s="15">
        <v>3308.1666599999999</v>
      </c>
      <c r="O92" s="15">
        <v>1078.166667</v>
      </c>
      <c r="P92" s="15">
        <v>3257</v>
      </c>
      <c r="Q92" s="15">
        <v>3777</v>
      </c>
      <c r="R92" s="15">
        <v>1407</v>
      </c>
      <c r="S92" s="15">
        <v>3616</v>
      </c>
      <c r="T92" s="15">
        <v>3497</v>
      </c>
      <c r="U92" s="15">
        <v>1328</v>
      </c>
      <c r="V92" s="15">
        <v>3606</v>
      </c>
      <c r="W92" s="15">
        <v>3617</v>
      </c>
      <c r="X92" s="15">
        <v>1218</v>
      </c>
      <c r="Y92" s="15">
        <v>3691.5</v>
      </c>
      <c r="Z92" s="15">
        <v>3524.6666599999999</v>
      </c>
      <c r="AA92" s="15">
        <v>1224.8333400000001</v>
      </c>
      <c r="AB92" s="54">
        <f t="shared" si="82"/>
        <v>3645.0333339999997</v>
      </c>
      <c r="AC92" s="55">
        <f t="shared" si="83"/>
        <v>43.18248233621609</v>
      </c>
      <c r="AD92" s="54">
        <f t="shared" si="84"/>
        <v>3544.7666639999998</v>
      </c>
      <c r="AE92" s="55">
        <f t="shared" si="85"/>
        <v>41.994629356711286</v>
      </c>
      <c r="AF92" s="54">
        <f t="shared" si="86"/>
        <v>1251.2000014</v>
      </c>
      <c r="AG92" s="55">
        <f t="shared" si="87"/>
        <v>14.822888299964459</v>
      </c>
      <c r="AH92" s="54">
        <f t="shared" si="88"/>
        <v>7189.7999979999995</v>
      </c>
      <c r="AI92" s="55">
        <f t="shared" si="89"/>
        <v>85.177111692927383</v>
      </c>
      <c r="AJ92" s="15"/>
      <c r="AK92" s="7"/>
      <c r="AL92" s="7"/>
    </row>
    <row r="93" spans="1:40" ht="18.75" x14ac:dyDescent="0.3">
      <c r="A93" s="7"/>
      <c r="B93" s="17" t="s">
        <v>33</v>
      </c>
      <c r="C93" s="14"/>
      <c r="D93" s="14"/>
      <c r="E93" s="14"/>
      <c r="F93" s="7">
        <v>110</v>
      </c>
      <c r="G93" s="7">
        <v>57</v>
      </c>
      <c r="H93" s="7">
        <v>28</v>
      </c>
      <c r="I93" s="7">
        <v>74</v>
      </c>
      <c r="J93" s="7">
        <v>65</v>
      </c>
      <c r="K93" s="7">
        <v>0</v>
      </c>
      <c r="L93" s="56">
        <v>5446</v>
      </c>
      <c r="M93" s="15">
        <v>2901.14</v>
      </c>
      <c r="N93" s="15">
        <v>2020</v>
      </c>
      <c r="O93" s="15">
        <v>525</v>
      </c>
      <c r="P93" s="15">
        <v>2343</v>
      </c>
      <c r="Q93" s="15">
        <v>2443</v>
      </c>
      <c r="R93" s="15">
        <v>660</v>
      </c>
      <c r="S93" s="15">
        <v>2449.8543</v>
      </c>
      <c r="T93" s="15">
        <v>2350.1442999999999</v>
      </c>
      <c r="U93" s="15">
        <v>646</v>
      </c>
      <c r="V93" s="15">
        <v>2529</v>
      </c>
      <c r="W93" s="15">
        <v>2352</v>
      </c>
      <c r="X93" s="15">
        <v>565</v>
      </c>
      <c r="Y93" s="15">
        <v>2684.1</v>
      </c>
      <c r="Z93" s="15">
        <v>2216.3000000000002</v>
      </c>
      <c r="AA93" s="15">
        <v>546</v>
      </c>
      <c r="AB93" s="54">
        <f t="shared" si="82"/>
        <v>2581.4188599999998</v>
      </c>
      <c r="AC93" s="55">
        <f t="shared" si="83"/>
        <v>47.400272860815271</v>
      </c>
      <c r="AD93" s="54">
        <f t="shared" si="84"/>
        <v>2276.2888599999997</v>
      </c>
      <c r="AE93" s="55">
        <f t="shared" si="85"/>
        <v>41.797445097319127</v>
      </c>
      <c r="AF93" s="54">
        <f t="shared" si="86"/>
        <v>588.4</v>
      </c>
      <c r="AG93" s="55">
        <f t="shared" si="87"/>
        <v>10.80426000734484</v>
      </c>
      <c r="AH93" s="54">
        <f t="shared" si="88"/>
        <v>4857.7077199999994</v>
      </c>
      <c r="AI93" s="55">
        <f t="shared" si="89"/>
        <v>89.197717958134405</v>
      </c>
      <c r="AJ93" s="15"/>
      <c r="AK93" s="15"/>
      <c r="AL93" s="7"/>
    </row>
    <row r="94" spans="1:40" ht="18.75" x14ac:dyDescent="0.3">
      <c r="A94" s="7"/>
      <c r="B94" s="17" t="s">
        <v>34</v>
      </c>
      <c r="C94" s="14"/>
      <c r="D94" s="14"/>
      <c r="E94" s="14"/>
      <c r="F94" s="7">
        <v>43</v>
      </c>
      <c r="G94" s="7">
        <v>334</v>
      </c>
      <c r="H94" s="7">
        <v>144</v>
      </c>
      <c r="I94" s="7">
        <v>199</v>
      </c>
      <c r="J94" s="7">
        <v>34</v>
      </c>
      <c r="K94" s="7">
        <v>0</v>
      </c>
      <c r="L94" s="56">
        <v>4811</v>
      </c>
      <c r="M94" s="15">
        <v>2557</v>
      </c>
      <c r="N94" s="15">
        <v>1945</v>
      </c>
      <c r="O94" s="15">
        <v>309</v>
      </c>
      <c r="P94" s="7">
        <v>1984</v>
      </c>
      <c r="Q94" s="7">
        <v>2248</v>
      </c>
      <c r="R94" s="7">
        <v>579</v>
      </c>
      <c r="S94" s="15">
        <v>2149</v>
      </c>
      <c r="T94" s="15">
        <v>2178</v>
      </c>
      <c r="U94" s="15">
        <v>484</v>
      </c>
      <c r="V94" s="15">
        <v>2148</v>
      </c>
      <c r="W94" s="15">
        <v>2167</v>
      </c>
      <c r="X94" s="15">
        <v>496</v>
      </c>
      <c r="Y94" s="15">
        <v>2250</v>
      </c>
      <c r="Z94" s="15">
        <v>2138</v>
      </c>
      <c r="AA94" s="15">
        <v>423</v>
      </c>
      <c r="AB94" s="54">
        <f t="shared" si="82"/>
        <v>2217.6</v>
      </c>
      <c r="AC94" s="55">
        <f t="shared" si="83"/>
        <v>46.094367075452091</v>
      </c>
      <c r="AD94" s="54">
        <f t="shared" si="84"/>
        <v>2135.1999999999998</v>
      </c>
      <c r="AE94" s="55">
        <f t="shared" si="85"/>
        <v>44.381625441696109</v>
      </c>
      <c r="AF94" s="54">
        <f t="shared" si="86"/>
        <v>458.2</v>
      </c>
      <c r="AG94" s="55">
        <f t="shared" si="87"/>
        <v>9.5240074828517987</v>
      </c>
      <c r="AH94" s="54">
        <f t="shared" si="88"/>
        <v>4352.7999999999993</v>
      </c>
      <c r="AI94" s="55">
        <f t="shared" si="89"/>
        <v>90.475992517148185</v>
      </c>
      <c r="AJ94" s="15"/>
      <c r="AK94" s="15"/>
      <c r="AL94" s="15"/>
    </row>
    <row r="95" spans="1:40" ht="18.75" x14ac:dyDescent="0.3">
      <c r="A95" s="7">
        <v>11</v>
      </c>
      <c r="B95" s="8" t="s">
        <v>44</v>
      </c>
      <c r="C95" s="9"/>
      <c r="D95" s="9"/>
      <c r="E95" s="9"/>
      <c r="F95" s="10">
        <v>79140</v>
      </c>
      <c r="G95" s="10">
        <v>37877</v>
      </c>
      <c r="H95" s="10">
        <v>117017</v>
      </c>
      <c r="I95" s="10">
        <v>0</v>
      </c>
      <c r="J95" s="10">
        <v>0</v>
      </c>
      <c r="K95" s="10">
        <v>0</v>
      </c>
      <c r="L95" s="10">
        <f>L97+L98+L99+L100+L101</f>
        <v>52234</v>
      </c>
      <c r="M95" s="10">
        <f t="shared" ref="M95:AA95" si="90">M97+M98+M99+M100+M101</f>
        <v>38892</v>
      </c>
      <c r="N95" s="10">
        <f t="shared" si="90"/>
        <v>9393</v>
      </c>
      <c r="O95" s="10">
        <f t="shared" si="90"/>
        <v>3949</v>
      </c>
      <c r="P95" s="10">
        <f t="shared" si="90"/>
        <v>36899</v>
      </c>
      <c r="Q95" s="10">
        <f t="shared" si="90"/>
        <v>10263</v>
      </c>
      <c r="R95" s="10">
        <f t="shared" si="90"/>
        <v>5072</v>
      </c>
      <c r="S95" s="10">
        <f t="shared" si="90"/>
        <v>40256</v>
      </c>
      <c r="T95" s="10">
        <f t="shared" si="90"/>
        <v>7680</v>
      </c>
      <c r="U95" s="10">
        <f t="shared" si="90"/>
        <v>4298</v>
      </c>
      <c r="V95" s="10">
        <f t="shared" si="90"/>
        <v>38601</v>
      </c>
      <c r="W95" s="10">
        <f t="shared" si="90"/>
        <v>10008</v>
      </c>
      <c r="X95" s="10">
        <f t="shared" si="90"/>
        <v>3625</v>
      </c>
      <c r="Y95" s="10">
        <f t="shared" si="90"/>
        <v>40032</v>
      </c>
      <c r="Z95" s="10">
        <f t="shared" si="90"/>
        <v>8250</v>
      </c>
      <c r="AA95" s="10">
        <f t="shared" si="90"/>
        <v>3952</v>
      </c>
      <c r="AB95" s="11">
        <v>38936</v>
      </c>
      <c r="AC95" s="12">
        <v>74.541486388176281</v>
      </c>
      <c r="AD95" s="29">
        <v>9118.7999999999993</v>
      </c>
      <c r="AE95" s="12">
        <v>17.457594670138221</v>
      </c>
      <c r="AF95" s="11">
        <v>4179.2</v>
      </c>
      <c r="AG95" s="12">
        <v>8.0009189416854927</v>
      </c>
      <c r="AH95" s="11">
        <f t="shared" ref="AH95" si="91">(AB95+AD95)</f>
        <v>48054.8</v>
      </c>
      <c r="AI95" s="12">
        <f t="shared" ref="AI95" si="92">(AH95*100/L95)</f>
        <v>91.999081058314502</v>
      </c>
      <c r="AJ95" s="10">
        <f>L101</f>
        <v>9488</v>
      </c>
      <c r="AK95" s="11">
        <f>AB101+AD101</f>
        <v>8856.7999999999993</v>
      </c>
      <c r="AL95" s="12">
        <f>AK95*100/AJ95</f>
        <v>93.347386172006736</v>
      </c>
      <c r="AN95" s="3">
        <f>AK95+AF101</f>
        <v>9488</v>
      </c>
    </row>
    <row r="96" spans="1:40" ht="18.75" x14ac:dyDescent="0.3">
      <c r="A96" s="7"/>
      <c r="B96" s="8" t="s">
        <v>16</v>
      </c>
      <c r="C96" s="9"/>
      <c r="D96" s="9"/>
      <c r="E96" s="9"/>
      <c r="F96" s="10"/>
      <c r="G96" s="10"/>
      <c r="H96" s="10"/>
      <c r="I96" s="10"/>
      <c r="J96" s="10"/>
      <c r="K96" s="10"/>
      <c r="L96" s="10"/>
      <c r="M96" s="12">
        <v>74.457250067006171</v>
      </c>
      <c r="N96" s="12">
        <v>1.7982540107975649</v>
      </c>
      <c r="O96" s="12">
        <v>7.5602098250181875</v>
      </c>
      <c r="P96" s="12">
        <v>70.641727610368719</v>
      </c>
      <c r="Q96" s="12">
        <v>19.648121912930275</v>
      </c>
      <c r="R96" s="12">
        <v>9.7101504767009992</v>
      </c>
      <c r="S96" s="12">
        <v>77.06857602327986</v>
      </c>
      <c r="T96" s="12">
        <v>14.70306696787533</v>
      </c>
      <c r="U96" s="12">
        <v>8.2283570088448137</v>
      </c>
      <c r="V96" s="12">
        <v>73.900141670176509</v>
      </c>
      <c r="W96" s="12">
        <v>19.15993414251254</v>
      </c>
      <c r="X96" s="12">
        <v>6.9399241873109467</v>
      </c>
      <c r="Y96" s="12">
        <v>76.639736570050161</v>
      </c>
      <c r="Z96" s="12">
        <v>15.794310219397328</v>
      </c>
      <c r="AA96" s="12">
        <v>7.5659532105525136</v>
      </c>
      <c r="AB96" s="10"/>
      <c r="AC96" s="10"/>
      <c r="AD96" s="10"/>
      <c r="AE96" s="10"/>
      <c r="AF96" s="10"/>
      <c r="AG96" s="10"/>
      <c r="AH96" s="11"/>
      <c r="AI96" s="12"/>
      <c r="AJ96" s="10"/>
      <c r="AK96" s="10"/>
      <c r="AL96" s="10"/>
    </row>
    <row r="97" spans="1:42" ht="18.75" x14ac:dyDescent="0.3">
      <c r="A97" s="7"/>
      <c r="B97" s="17" t="s">
        <v>29</v>
      </c>
      <c r="C97" s="14"/>
      <c r="D97" s="14"/>
      <c r="E97" s="14"/>
      <c r="F97" s="7">
        <v>636</v>
      </c>
      <c r="G97" s="7">
        <v>1565</v>
      </c>
      <c r="H97" s="7">
        <v>2201</v>
      </c>
      <c r="I97" s="7">
        <v>0</v>
      </c>
      <c r="J97" s="7">
        <v>0</v>
      </c>
      <c r="K97" s="7">
        <v>0</v>
      </c>
      <c r="L97" s="56">
        <v>749</v>
      </c>
      <c r="M97" s="7">
        <v>416</v>
      </c>
      <c r="N97" s="7">
        <v>187</v>
      </c>
      <c r="O97" s="7">
        <v>146</v>
      </c>
      <c r="P97" s="7">
        <v>398</v>
      </c>
      <c r="Q97" s="7">
        <v>206</v>
      </c>
      <c r="R97" s="7">
        <v>145</v>
      </c>
      <c r="S97" s="7">
        <v>394</v>
      </c>
      <c r="T97" s="7">
        <v>209</v>
      </c>
      <c r="U97" s="7">
        <v>146</v>
      </c>
      <c r="V97" s="7">
        <v>444</v>
      </c>
      <c r="W97" s="7">
        <v>111</v>
      </c>
      <c r="X97" s="7">
        <v>194</v>
      </c>
      <c r="Y97" s="7">
        <v>408</v>
      </c>
      <c r="Z97" s="7">
        <v>187</v>
      </c>
      <c r="AA97" s="7">
        <v>154</v>
      </c>
      <c r="AB97" s="54">
        <f>(M97+P97+S97+V97+Y97)/5</f>
        <v>412</v>
      </c>
      <c r="AC97" s="55">
        <f>AB97*100/L97</f>
        <v>55.00667556742323</v>
      </c>
      <c r="AD97" s="54">
        <f>(N97+Q97+T97+W97+Z97)/5</f>
        <v>180</v>
      </c>
      <c r="AE97" s="55">
        <f>AD97*100/L97</f>
        <v>24.032042723631509</v>
      </c>
      <c r="AF97" s="54">
        <f>(O97+R97+U97+X97+AA97)/5</f>
        <v>157</v>
      </c>
      <c r="AG97" s="55">
        <f>AF97*100/L97</f>
        <v>20.961281708945261</v>
      </c>
      <c r="AH97" s="54">
        <f>AB97+AD97</f>
        <v>592</v>
      </c>
      <c r="AI97" s="55">
        <f>AH97*100/L97</f>
        <v>79.038718291054735</v>
      </c>
      <c r="AJ97" s="7"/>
      <c r="AK97" s="7"/>
      <c r="AL97" s="7"/>
    </row>
    <row r="98" spans="1:42" ht="18.75" x14ac:dyDescent="0.3">
      <c r="A98" s="7"/>
      <c r="B98" s="17" t="s">
        <v>30</v>
      </c>
      <c r="C98" s="14"/>
      <c r="D98" s="14"/>
      <c r="E98" s="14"/>
      <c r="F98" s="7">
        <v>7784</v>
      </c>
      <c r="G98" s="7">
        <v>6931</v>
      </c>
      <c r="H98" s="7">
        <v>14715</v>
      </c>
      <c r="I98" s="7">
        <v>0</v>
      </c>
      <c r="J98" s="7">
        <v>0</v>
      </c>
      <c r="K98" s="7">
        <v>0</v>
      </c>
      <c r="L98" s="56">
        <v>7698</v>
      </c>
      <c r="M98" s="7">
        <v>4586</v>
      </c>
      <c r="N98" s="7">
        <v>2079</v>
      </c>
      <c r="O98" s="7">
        <v>1033</v>
      </c>
      <c r="P98" s="7">
        <v>4319</v>
      </c>
      <c r="Q98" s="7">
        <v>1998</v>
      </c>
      <c r="R98" s="7">
        <v>1381</v>
      </c>
      <c r="S98" s="7">
        <v>4586</v>
      </c>
      <c r="T98" s="7">
        <v>2079</v>
      </c>
      <c r="U98" s="7">
        <v>1033</v>
      </c>
      <c r="V98" s="7">
        <v>4616</v>
      </c>
      <c r="W98" s="7">
        <v>2049</v>
      </c>
      <c r="X98" s="7">
        <v>1033</v>
      </c>
      <c r="Y98" s="7">
        <v>4723</v>
      </c>
      <c r="Z98" s="7">
        <v>1888</v>
      </c>
      <c r="AA98" s="7">
        <v>1087</v>
      </c>
      <c r="AB98" s="54">
        <f t="shared" ref="AB98:AB101" si="93">(M98+P98+S98+V98+Y98)/5</f>
        <v>4566</v>
      </c>
      <c r="AC98" s="55">
        <f t="shared" ref="AC98:AC101" si="94">AB98*100/L98</f>
        <v>59.314107560405297</v>
      </c>
      <c r="AD98" s="54">
        <f t="shared" ref="AD98:AD101" si="95">(N98+Q98+T98+W98+Z98)/5</f>
        <v>2018.6</v>
      </c>
      <c r="AE98" s="55">
        <f t="shared" ref="AE98:AE101" si="96">AD98*100/L98</f>
        <v>26.222395427383734</v>
      </c>
      <c r="AF98" s="54">
        <f t="shared" ref="AF98:AF101" si="97">(O98+R98+U98+X98+AA98)/5</f>
        <v>1113.4000000000001</v>
      </c>
      <c r="AG98" s="55">
        <f t="shared" ref="AG98:AG101" si="98">AF98*100/L98</f>
        <v>14.463497012210965</v>
      </c>
      <c r="AH98" s="54">
        <f t="shared" ref="AH98:AH101" si="99">AB98+AD98</f>
        <v>6584.6</v>
      </c>
      <c r="AI98" s="55">
        <f t="shared" ref="AI98:AI101" si="100">AH98*100/L98</f>
        <v>85.536502987789035</v>
      </c>
      <c r="AJ98" s="7"/>
      <c r="AK98" s="7"/>
      <c r="AL98" s="7"/>
    </row>
    <row r="99" spans="1:42" ht="18.75" x14ac:dyDescent="0.3">
      <c r="A99" s="7"/>
      <c r="B99" s="17" t="s">
        <v>31</v>
      </c>
      <c r="C99" s="14"/>
      <c r="D99" s="14"/>
      <c r="E99" s="14"/>
      <c r="F99" s="7">
        <v>25644</v>
      </c>
      <c r="G99" s="7">
        <v>13788</v>
      </c>
      <c r="H99" s="7">
        <v>39432</v>
      </c>
      <c r="I99" s="7">
        <v>0</v>
      </c>
      <c r="J99" s="7">
        <v>0</v>
      </c>
      <c r="K99" s="7">
        <v>0</v>
      </c>
      <c r="L99" s="56">
        <v>17106</v>
      </c>
      <c r="M99" s="7">
        <v>12895</v>
      </c>
      <c r="N99" s="7">
        <v>2749</v>
      </c>
      <c r="O99" s="7">
        <v>1462</v>
      </c>
      <c r="P99" s="7">
        <v>11541</v>
      </c>
      <c r="Q99" s="7">
        <v>4103</v>
      </c>
      <c r="R99" s="7">
        <v>1462</v>
      </c>
      <c r="S99" s="7">
        <v>13755</v>
      </c>
      <c r="T99" s="7">
        <v>1989</v>
      </c>
      <c r="U99" s="7">
        <v>1362</v>
      </c>
      <c r="V99" s="7">
        <v>12895</v>
      </c>
      <c r="W99" s="7">
        <v>2749</v>
      </c>
      <c r="X99" s="7">
        <v>1462</v>
      </c>
      <c r="Y99" s="7">
        <v>13847</v>
      </c>
      <c r="Z99" s="7">
        <v>2598</v>
      </c>
      <c r="AA99" s="7">
        <v>661</v>
      </c>
      <c r="AB99" s="54">
        <f t="shared" si="93"/>
        <v>12986.6</v>
      </c>
      <c r="AC99" s="55">
        <f t="shared" si="94"/>
        <v>75.918391207763364</v>
      </c>
      <c r="AD99" s="54">
        <f t="shared" si="95"/>
        <v>2837.6</v>
      </c>
      <c r="AE99" s="55">
        <f t="shared" si="96"/>
        <v>16.588331579562727</v>
      </c>
      <c r="AF99" s="54">
        <f t="shared" si="97"/>
        <v>1281.8</v>
      </c>
      <c r="AG99" s="55">
        <f t="shared" si="98"/>
        <v>7.4932772126739158</v>
      </c>
      <c r="AH99" s="54">
        <f t="shared" si="99"/>
        <v>15824.2</v>
      </c>
      <c r="AI99" s="55">
        <f t="shared" si="100"/>
        <v>92.506722787326083</v>
      </c>
      <c r="AJ99" s="7"/>
      <c r="AK99" s="7"/>
      <c r="AL99" s="7"/>
    </row>
    <row r="100" spans="1:42" ht="18.75" x14ac:dyDescent="0.3">
      <c r="A100" s="7"/>
      <c r="B100" s="17" t="s">
        <v>32</v>
      </c>
      <c r="C100" s="14"/>
      <c r="D100" s="14"/>
      <c r="E100" s="14"/>
      <c r="F100" s="7">
        <v>27732</v>
      </c>
      <c r="G100" s="7">
        <v>10515</v>
      </c>
      <c r="H100" s="7">
        <v>38247</v>
      </c>
      <c r="I100" s="7">
        <v>0</v>
      </c>
      <c r="J100" s="7">
        <v>0</v>
      </c>
      <c r="K100" s="7">
        <v>0</v>
      </c>
      <c r="L100" s="56">
        <v>17193</v>
      </c>
      <c r="M100" s="7">
        <v>13099</v>
      </c>
      <c r="N100" s="7">
        <v>3212</v>
      </c>
      <c r="O100" s="7">
        <v>882</v>
      </c>
      <c r="P100" s="7">
        <v>12532</v>
      </c>
      <c r="Q100" s="7">
        <v>2979</v>
      </c>
      <c r="R100" s="7">
        <v>1682</v>
      </c>
      <c r="S100" s="7">
        <v>13744</v>
      </c>
      <c r="T100" s="7">
        <v>2200</v>
      </c>
      <c r="U100" s="7">
        <v>1249</v>
      </c>
      <c r="V100" s="7">
        <v>12543</v>
      </c>
      <c r="W100" s="7">
        <v>4111</v>
      </c>
      <c r="X100" s="7">
        <v>539</v>
      </c>
      <c r="Y100" s="7">
        <v>14155</v>
      </c>
      <c r="Z100" s="7">
        <v>2411</v>
      </c>
      <c r="AA100" s="7">
        <v>627</v>
      </c>
      <c r="AB100" s="54">
        <f t="shared" si="93"/>
        <v>13214.6</v>
      </c>
      <c r="AC100" s="55">
        <f t="shared" si="94"/>
        <v>76.860350142499854</v>
      </c>
      <c r="AD100" s="54">
        <f t="shared" si="95"/>
        <v>2982.6</v>
      </c>
      <c r="AE100" s="55">
        <f t="shared" si="96"/>
        <v>17.3477578084104</v>
      </c>
      <c r="AF100" s="54">
        <f t="shared" si="97"/>
        <v>995.8</v>
      </c>
      <c r="AG100" s="55">
        <f t="shared" si="98"/>
        <v>5.7918920490897454</v>
      </c>
      <c r="AH100" s="54">
        <f t="shared" si="99"/>
        <v>16197.2</v>
      </c>
      <c r="AI100" s="55">
        <f t="shared" si="100"/>
        <v>94.208107950910261</v>
      </c>
      <c r="AJ100" s="7"/>
      <c r="AK100" s="7"/>
      <c r="AL100" s="7"/>
    </row>
    <row r="101" spans="1:42" ht="18.75" x14ac:dyDescent="0.3">
      <c r="A101" s="7"/>
      <c r="B101" s="17" t="s">
        <v>33</v>
      </c>
      <c r="C101" s="14"/>
      <c r="D101" s="14"/>
      <c r="E101" s="14"/>
      <c r="F101" s="7">
        <v>17344</v>
      </c>
      <c r="G101" s="7">
        <v>5078</v>
      </c>
      <c r="H101" s="7">
        <v>22422</v>
      </c>
      <c r="I101" s="7">
        <v>0</v>
      </c>
      <c r="J101" s="7">
        <v>0</v>
      </c>
      <c r="K101" s="7">
        <v>0</v>
      </c>
      <c r="L101" s="56">
        <v>9488</v>
      </c>
      <c r="M101" s="7">
        <v>7896</v>
      </c>
      <c r="N101" s="7">
        <v>1166</v>
      </c>
      <c r="O101" s="7">
        <v>426</v>
      </c>
      <c r="P101" s="7">
        <v>8109</v>
      </c>
      <c r="Q101" s="7">
        <v>977</v>
      </c>
      <c r="R101" s="7">
        <v>402</v>
      </c>
      <c r="S101" s="7">
        <v>7777</v>
      </c>
      <c r="T101" s="7">
        <v>1203</v>
      </c>
      <c r="U101" s="7">
        <v>508</v>
      </c>
      <c r="V101" s="7">
        <v>8103</v>
      </c>
      <c r="W101" s="7">
        <v>988</v>
      </c>
      <c r="X101" s="7">
        <v>397</v>
      </c>
      <c r="Y101" s="7">
        <v>6899</v>
      </c>
      <c r="Z101" s="7">
        <v>1166</v>
      </c>
      <c r="AA101" s="7">
        <v>1423</v>
      </c>
      <c r="AB101" s="54">
        <f t="shared" si="93"/>
        <v>7756.8</v>
      </c>
      <c r="AC101" s="55">
        <f t="shared" si="94"/>
        <v>81.753794266441815</v>
      </c>
      <c r="AD101" s="54">
        <f t="shared" si="95"/>
        <v>1100</v>
      </c>
      <c r="AE101" s="55">
        <f t="shared" si="96"/>
        <v>11.593591905564924</v>
      </c>
      <c r="AF101" s="54">
        <f t="shared" si="97"/>
        <v>631.20000000000005</v>
      </c>
      <c r="AG101" s="55">
        <f t="shared" si="98"/>
        <v>6.6526138279932558</v>
      </c>
      <c r="AH101" s="54">
        <f t="shared" si="99"/>
        <v>8856.7999999999993</v>
      </c>
      <c r="AI101" s="55">
        <f t="shared" si="100"/>
        <v>93.347386172006736</v>
      </c>
      <c r="AJ101" s="7"/>
      <c r="AK101" s="15"/>
      <c r="AL101" s="15"/>
    </row>
    <row r="102" spans="1:42" ht="18.75" x14ac:dyDescent="0.3">
      <c r="A102" s="7">
        <v>12</v>
      </c>
      <c r="B102" s="8" t="s">
        <v>45</v>
      </c>
      <c r="C102" s="9"/>
      <c r="D102" s="9"/>
      <c r="E102" s="9"/>
      <c r="F102" s="10">
        <v>8251</v>
      </c>
      <c r="G102" s="10">
        <v>45749</v>
      </c>
      <c r="H102" s="10">
        <v>47966</v>
      </c>
      <c r="I102" s="10">
        <v>4800</v>
      </c>
      <c r="J102" s="10">
        <v>1234</v>
      </c>
      <c r="K102" s="10">
        <v>0</v>
      </c>
      <c r="L102" s="10">
        <f>L104+L105+L106+L107+L108+L109+L110+L111</f>
        <v>54000</v>
      </c>
      <c r="M102" s="10">
        <f t="shared" ref="M102:AA102" si="101">M104+M105+M106+M107+M108+M109+M110+M111</f>
        <v>30293</v>
      </c>
      <c r="N102" s="10">
        <f t="shared" si="101"/>
        <v>17066</v>
      </c>
      <c r="O102" s="10">
        <f t="shared" si="101"/>
        <v>6641</v>
      </c>
      <c r="P102" s="10">
        <f t="shared" si="101"/>
        <v>27906</v>
      </c>
      <c r="Q102" s="10">
        <f t="shared" si="101"/>
        <v>18226</v>
      </c>
      <c r="R102" s="10">
        <f t="shared" si="101"/>
        <v>7868</v>
      </c>
      <c r="S102" s="10">
        <f t="shared" si="101"/>
        <v>29423</v>
      </c>
      <c r="T102" s="10">
        <f t="shared" si="101"/>
        <v>18383</v>
      </c>
      <c r="U102" s="10">
        <f t="shared" si="101"/>
        <v>6194</v>
      </c>
      <c r="V102" s="10">
        <f t="shared" si="101"/>
        <v>29354</v>
      </c>
      <c r="W102" s="10">
        <f t="shared" si="101"/>
        <v>17989</v>
      </c>
      <c r="X102" s="10">
        <f t="shared" si="101"/>
        <v>6657</v>
      </c>
      <c r="Y102" s="10">
        <f t="shared" si="101"/>
        <v>30348</v>
      </c>
      <c r="Z102" s="10">
        <f t="shared" si="101"/>
        <v>16329</v>
      </c>
      <c r="AA102" s="10">
        <f t="shared" si="101"/>
        <v>7323</v>
      </c>
      <c r="AB102" s="11">
        <f>(M102+P102+S102+V102+Y102)/5</f>
        <v>29464.799999999999</v>
      </c>
      <c r="AC102" s="12">
        <f>AB102*100/L102</f>
        <v>54.564444444444447</v>
      </c>
      <c r="AD102" s="11">
        <f>(N102+Q102+T102+W102+Z102)/5</f>
        <v>17598.599999999999</v>
      </c>
      <c r="AE102" s="12">
        <f>AD102*100/L102</f>
        <v>32.589999999999996</v>
      </c>
      <c r="AF102" s="11">
        <f>(O102+R102+U102+X102+AA102)/5</f>
        <v>6936.6</v>
      </c>
      <c r="AG102" s="12">
        <f>AF102*100/L102</f>
        <v>12.845555555555556</v>
      </c>
      <c r="AH102" s="11">
        <f>AB102+AD102</f>
        <v>47063.399999999994</v>
      </c>
      <c r="AI102" s="12">
        <f>AH102*100/L102</f>
        <v>87.154444444444422</v>
      </c>
      <c r="AJ102" s="10">
        <f>L108+L109</f>
        <v>18506</v>
      </c>
      <c r="AK102" s="11">
        <f>AB108+AB109+AD108+AD109</f>
        <v>16193.599999999999</v>
      </c>
      <c r="AL102" s="12">
        <f>AK102*100/AJ102</f>
        <v>87.50459310493892</v>
      </c>
      <c r="AN102" s="3">
        <f>AK102+AF108+AF109</f>
        <v>18505.999999999996</v>
      </c>
    </row>
    <row r="103" spans="1:42" ht="18.75" x14ac:dyDescent="0.3">
      <c r="A103" s="7"/>
      <c r="B103" s="8" t="s">
        <v>16</v>
      </c>
      <c r="C103" s="9"/>
      <c r="D103" s="9"/>
      <c r="E103" s="9"/>
      <c r="F103" s="10"/>
      <c r="G103" s="10"/>
      <c r="H103" s="10"/>
      <c r="I103" s="10"/>
      <c r="J103" s="10"/>
      <c r="K103" s="10"/>
      <c r="L103" s="10"/>
      <c r="M103" s="12">
        <v>46.5</v>
      </c>
      <c r="N103" s="12">
        <v>38.200000000000003</v>
      </c>
      <c r="O103" s="12">
        <v>15.3</v>
      </c>
      <c r="P103" s="12">
        <v>44.8</v>
      </c>
      <c r="Q103" s="12">
        <v>35.1</v>
      </c>
      <c r="R103" s="12">
        <v>20.100000000000001</v>
      </c>
      <c r="S103" s="12">
        <v>45.1</v>
      </c>
      <c r="T103" s="12">
        <v>38.299999999999997</v>
      </c>
      <c r="U103" s="12">
        <v>16.600000000000001</v>
      </c>
      <c r="V103" s="12">
        <v>43.5</v>
      </c>
      <c r="W103" s="12">
        <v>37.299999999999997</v>
      </c>
      <c r="X103" s="12">
        <v>19.2</v>
      </c>
      <c r="Y103" s="12">
        <v>49.1</v>
      </c>
      <c r="Z103" s="12">
        <v>36.299999999999997</v>
      </c>
      <c r="AA103" s="12">
        <v>14.6</v>
      </c>
      <c r="AB103" s="11"/>
      <c r="AC103" s="12"/>
      <c r="AD103" s="11"/>
      <c r="AE103" s="12"/>
      <c r="AF103" s="11"/>
      <c r="AG103" s="12"/>
      <c r="AH103" s="11"/>
      <c r="AI103" s="12"/>
      <c r="AJ103" s="10"/>
      <c r="AK103" s="11"/>
      <c r="AL103" s="10"/>
    </row>
    <row r="104" spans="1:42" ht="18.75" x14ac:dyDescent="0.3">
      <c r="A104" s="7"/>
      <c r="B104" s="17" t="s">
        <v>29</v>
      </c>
      <c r="C104" s="14"/>
      <c r="D104" s="14"/>
      <c r="E104" s="14"/>
      <c r="F104" s="7">
        <v>5</v>
      </c>
      <c r="G104" s="7">
        <v>51</v>
      </c>
      <c r="H104" s="7">
        <v>56</v>
      </c>
      <c r="I104" s="7">
        <v>0</v>
      </c>
      <c r="J104" s="7">
        <v>0</v>
      </c>
      <c r="K104" s="7">
        <v>0</v>
      </c>
      <c r="L104" s="56">
        <v>942</v>
      </c>
      <c r="M104" s="7">
        <v>397</v>
      </c>
      <c r="N104" s="7">
        <v>409</v>
      </c>
      <c r="O104" s="7">
        <v>136</v>
      </c>
      <c r="P104" s="15">
        <v>368</v>
      </c>
      <c r="Q104" s="15">
        <v>387</v>
      </c>
      <c r="R104" s="15">
        <v>187</v>
      </c>
      <c r="S104" s="15">
        <v>380</v>
      </c>
      <c r="T104" s="15">
        <v>415</v>
      </c>
      <c r="U104" s="15">
        <v>147</v>
      </c>
      <c r="V104" s="15">
        <v>370</v>
      </c>
      <c r="W104" s="15">
        <v>380</v>
      </c>
      <c r="X104" s="15">
        <v>192</v>
      </c>
      <c r="Y104" s="15">
        <v>380</v>
      </c>
      <c r="Z104" s="15">
        <v>390</v>
      </c>
      <c r="AA104" s="15">
        <v>172</v>
      </c>
      <c r="AB104" s="54">
        <f>(M104+P104+S104+V104+Y104)/5</f>
        <v>379</v>
      </c>
      <c r="AC104" s="55">
        <f>AB104*100/L104</f>
        <v>40.233545647558387</v>
      </c>
      <c r="AD104" s="54">
        <f>(N104+Q104+T104+W104+Z104)/5</f>
        <v>396.2</v>
      </c>
      <c r="AE104" s="55">
        <f>AD104*100/L104</f>
        <v>42.059447983014863</v>
      </c>
      <c r="AF104" s="54">
        <f>(O104+R104+U104+X104+AA104)/5</f>
        <v>166.8</v>
      </c>
      <c r="AG104" s="55">
        <f>AF104*100/L104</f>
        <v>17.70700636942675</v>
      </c>
      <c r="AH104" s="54">
        <f t="shared" ref="AH104:AH111" si="102">(AB104+AD104)</f>
        <v>775.2</v>
      </c>
      <c r="AI104" s="55">
        <f t="shared" ref="AI104:AI111" si="103">(AH104*100/L104)</f>
        <v>82.29299363057325</v>
      </c>
      <c r="AJ104" s="7"/>
      <c r="AK104" s="7"/>
      <c r="AL104" s="7"/>
    </row>
    <row r="105" spans="1:42" ht="18.75" x14ac:dyDescent="0.3">
      <c r="A105" s="7"/>
      <c r="B105" s="17" t="s">
        <v>30</v>
      </c>
      <c r="C105" s="14"/>
      <c r="D105" s="14"/>
      <c r="E105" s="14"/>
      <c r="F105" s="7">
        <v>24</v>
      </c>
      <c r="G105" s="7">
        <v>2291</v>
      </c>
      <c r="H105" s="7">
        <v>1859</v>
      </c>
      <c r="I105" s="7">
        <v>27</v>
      </c>
      <c r="J105" s="7">
        <v>2</v>
      </c>
      <c r="K105" s="7"/>
      <c r="L105" s="56">
        <v>8862</v>
      </c>
      <c r="M105" s="7">
        <v>4551</v>
      </c>
      <c r="N105" s="7">
        <v>3234</v>
      </c>
      <c r="O105" s="7">
        <v>1077</v>
      </c>
      <c r="P105" s="15">
        <v>4243</v>
      </c>
      <c r="Q105" s="15">
        <v>3275</v>
      </c>
      <c r="R105" s="15">
        <v>1344</v>
      </c>
      <c r="S105" s="15">
        <v>4715</v>
      </c>
      <c r="T105" s="15">
        <v>3151</v>
      </c>
      <c r="U105" s="15">
        <v>996</v>
      </c>
      <c r="V105" s="15">
        <v>4360</v>
      </c>
      <c r="W105" s="15">
        <v>3200</v>
      </c>
      <c r="X105" s="15">
        <v>1302</v>
      </c>
      <c r="Y105" s="15">
        <v>4711</v>
      </c>
      <c r="Z105" s="15">
        <v>2843</v>
      </c>
      <c r="AA105" s="15">
        <v>1308</v>
      </c>
      <c r="AB105" s="54">
        <f t="shared" ref="AB105:AB111" si="104">(M105+P105+S105+V105+Y105)/5</f>
        <v>4516</v>
      </c>
      <c r="AC105" s="55">
        <f t="shared" ref="AC105:AC111" si="105">AB105*100/L105</f>
        <v>50.959151433085083</v>
      </c>
      <c r="AD105" s="54">
        <f t="shared" ref="AD105:AD111" si="106">(N105+Q105+T105+W105+Z105)/5</f>
        <v>3140.6</v>
      </c>
      <c r="AE105" s="55">
        <f t="shared" ref="AE105:AE111" si="107">AD105*100/L105</f>
        <v>35.43895283231776</v>
      </c>
      <c r="AF105" s="54">
        <f t="shared" ref="AF105:AF111" si="108">(O105+R105+U105+X105+AA105)/5</f>
        <v>1205.4000000000001</v>
      </c>
      <c r="AG105" s="55">
        <f t="shared" ref="AG105:AG111" si="109">AF105*100/L105</f>
        <v>13.601895734597157</v>
      </c>
      <c r="AH105" s="54">
        <f t="shared" si="102"/>
        <v>7656.6</v>
      </c>
      <c r="AI105" s="55">
        <f t="shared" si="103"/>
        <v>86.39810426540285</v>
      </c>
      <c r="AJ105" s="7"/>
      <c r="AK105" s="7"/>
      <c r="AL105" s="7"/>
    </row>
    <row r="106" spans="1:42" ht="18.75" x14ac:dyDescent="0.3">
      <c r="A106" s="7"/>
      <c r="B106" s="17" t="s">
        <v>31</v>
      </c>
      <c r="C106" s="14"/>
      <c r="D106" s="14"/>
      <c r="E106" s="14"/>
      <c r="F106" s="7">
        <v>35</v>
      </c>
      <c r="G106" s="7">
        <v>2448</v>
      </c>
      <c r="H106" s="7">
        <v>2620</v>
      </c>
      <c r="I106" s="7">
        <v>51</v>
      </c>
      <c r="J106" s="7">
        <v>3</v>
      </c>
      <c r="K106" s="7">
        <v>0</v>
      </c>
      <c r="L106" s="56">
        <v>13032</v>
      </c>
      <c r="M106" s="7">
        <v>6858</v>
      </c>
      <c r="N106" s="7">
        <v>4505</v>
      </c>
      <c r="O106" s="7">
        <v>1669</v>
      </c>
      <c r="P106" s="15">
        <v>6499</v>
      </c>
      <c r="Q106" s="15">
        <v>4668</v>
      </c>
      <c r="R106" s="15">
        <v>1865</v>
      </c>
      <c r="S106" s="15">
        <v>6778</v>
      </c>
      <c r="T106" s="15">
        <v>4600</v>
      </c>
      <c r="U106" s="15">
        <v>1654</v>
      </c>
      <c r="V106" s="15">
        <v>6830</v>
      </c>
      <c r="W106" s="15">
        <v>4350</v>
      </c>
      <c r="X106" s="15">
        <v>1852</v>
      </c>
      <c r="Y106" s="15">
        <v>7033</v>
      </c>
      <c r="Z106" s="15">
        <v>4123</v>
      </c>
      <c r="AA106" s="15">
        <v>1876</v>
      </c>
      <c r="AB106" s="54">
        <f t="shared" si="104"/>
        <v>6799.6</v>
      </c>
      <c r="AC106" s="55">
        <f t="shared" si="105"/>
        <v>52.17618170656845</v>
      </c>
      <c r="AD106" s="54">
        <f t="shared" si="106"/>
        <v>4449.2</v>
      </c>
      <c r="AE106" s="55">
        <f t="shared" si="107"/>
        <v>34.140577041129525</v>
      </c>
      <c r="AF106" s="54">
        <f t="shared" si="108"/>
        <v>1783.2</v>
      </c>
      <c r="AG106" s="55">
        <f t="shared" si="109"/>
        <v>13.683241252302025</v>
      </c>
      <c r="AH106" s="54">
        <f t="shared" si="102"/>
        <v>11248.8</v>
      </c>
      <c r="AI106" s="55">
        <f t="shared" si="103"/>
        <v>86.316758747697975</v>
      </c>
      <c r="AJ106" s="7"/>
      <c r="AK106" s="7"/>
      <c r="AL106" s="7"/>
    </row>
    <row r="107" spans="1:42" ht="18.75" x14ac:dyDescent="0.3">
      <c r="A107" s="7"/>
      <c r="B107" s="17" t="s">
        <v>32</v>
      </c>
      <c r="C107" s="14"/>
      <c r="D107" s="14"/>
      <c r="E107" s="14"/>
      <c r="F107" s="7">
        <v>1103</v>
      </c>
      <c r="G107" s="7">
        <v>7714</v>
      </c>
      <c r="H107" s="7">
        <v>4535</v>
      </c>
      <c r="I107" s="7">
        <v>78</v>
      </c>
      <c r="J107" s="7">
        <v>40</v>
      </c>
      <c r="K107" s="7">
        <v>0</v>
      </c>
      <c r="L107" s="56">
        <v>12621</v>
      </c>
      <c r="M107" s="7">
        <v>7939</v>
      </c>
      <c r="N107" s="7">
        <v>3434</v>
      </c>
      <c r="O107" s="7">
        <v>1248</v>
      </c>
      <c r="P107" s="15">
        <v>6758</v>
      </c>
      <c r="Q107" s="15">
        <v>3772</v>
      </c>
      <c r="R107" s="15">
        <v>2091</v>
      </c>
      <c r="S107" s="15">
        <v>7050</v>
      </c>
      <c r="T107" s="15">
        <v>4255</v>
      </c>
      <c r="U107" s="15">
        <v>1316</v>
      </c>
      <c r="V107" s="15">
        <v>7153</v>
      </c>
      <c r="W107" s="15">
        <v>4257</v>
      </c>
      <c r="X107" s="15">
        <v>1211</v>
      </c>
      <c r="Y107" s="15">
        <v>7322</v>
      </c>
      <c r="Z107" s="15">
        <v>3831</v>
      </c>
      <c r="AA107" s="15">
        <v>1468</v>
      </c>
      <c r="AB107" s="54">
        <f t="shared" si="104"/>
        <v>7244.4</v>
      </c>
      <c r="AC107" s="55">
        <f t="shared" si="105"/>
        <v>57.399572141668649</v>
      </c>
      <c r="AD107" s="54">
        <f t="shared" si="106"/>
        <v>3909.8</v>
      </c>
      <c r="AE107" s="55">
        <f t="shared" si="107"/>
        <v>30.978527850408049</v>
      </c>
      <c r="AF107" s="54">
        <f t="shared" si="108"/>
        <v>1466.8</v>
      </c>
      <c r="AG107" s="55">
        <f t="shared" si="109"/>
        <v>11.621900007923303</v>
      </c>
      <c r="AH107" s="54">
        <f t="shared" si="102"/>
        <v>11154.2</v>
      </c>
      <c r="AI107" s="55">
        <f t="shared" si="103"/>
        <v>88.378099992076699</v>
      </c>
      <c r="AJ107" s="7"/>
      <c r="AK107" s="7"/>
      <c r="AL107" s="7"/>
    </row>
    <row r="108" spans="1:42" ht="18.75" x14ac:dyDescent="0.3">
      <c r="A108" s="7"/>
      <c r="B108" s="17" t="s">
        <v>33</v>
      </c>
      <c r="C108" s="14"/>
      <c r="D108" s="14"/>
      <c r="E108" s="14"/>
      <c r="F108" s="7">
        <v>3524</v>
      </c>
      <c r="G108" s="7">
        <v>12000</v>
      </c>
      <c r="H108" s="7">
        <v>14201</v>
      </c>
      <c r="I108" s="7">
        <v>2156</v>
      </c>
      <c r="J108" s="7">
        <v>65</v>
      </c>
      <c r="K108" s="7">
        <v>0</v>
      </c>
      <c r="L108" s="56">
        <v>9263</v>
      </c>
      <c r="M108" s="7">
        <v>5178</v>
      </c>
      <c r="N108" s="7">
        <v>2792</v>
      </c>
      <c r="O108" s="7">
        <v>1293</v>
      </c>
      <c r="P108" s="15">
        <v>4857</v>
      </c>
      <c r="Q108" s="15">
        <v>3166</v>
      </c>
      <c r="R108" s="15">
        <v>1240</v>
      </c>
      <c r="S108" s="15">
        <v>5038</v>
      </c>
      <c r="T108" s="15">
        <v>3157</v>
      </c>
      <c r="U108" s="15">
        <v>1068</v>
      </c>
      <c r="V108" s="15">
        <v>5052</v>
      </c>
      <c r="W108" s="15">
        <v>3157</v>
      </c>
      <c r="X108" s="15">
        <v>1054</v>
      </c>
      <c r="Y108" s="15">
        <v>5240</v>
      </c>
      <c r="Z108" s="15">
        <v>2850</v>
      </c>
      <c r="AA108" s="15">
        <v>1173</v>
      </c>
      <c r="AB108" s="54">
        <f t="shared" si="104"/>
        <v>5073</v>
      </c>
      <c r="AC108" s="55">
        <f t="shared" si="105"/>
        <v>54.766274425132245</v>
      </c>
      <c r="AD108" s="54">
        <f t="shared" si="106"/>
        <v>3024.4</v>
      </c>
      <c r="AE108" s="55">
        <f t="shared" si="107"/>
        <v>32.650329266976144</v>
      </c>
      <c r="AF108" s="54">
        <f t="shared" si="108"/>
        <v>1165.5999999999999</v>
      </c>
      <c r="AG108" s="55">
        <f t="shared" si="109"/>
        <v>12.58339630789161</v>
      </c>
      <c r="AH108" s="54">
        <f t="shared" si="102"/>
        <v>8097.4</v>
      </c>
      <c r="AI108" s="55">
        <f t="shared" si="103"/>
        <v>87.416603692108382</v>
      </c>
      <c r="AJ108" s="7"/>
      <c r="AK108" s="7"/>
      <c r="AL108" s="7"/>
    </row>
    <row r="109" spans="1:42" ht="18.75" x14ac:dyDescent="0.3">
      <c r="A109" s="7"/>
      <c r="B109" s="17" t="s">
        <v>34</v>
      </c>
      <c r="C109" s="14"/>
      <c r="D109" s="14"/>
      <c r="E109" s="14"/>
      <c r="F109" s="7">
        <v>3560</v>
      </c>
      <c r="G109" s="7">
        <v>19600</v>
      </c>
      <c r="H109" s="7">
        <v>23271</v>
      </c>
      <c r="I109" s="7">
        <v>2488</v>
      </c>
      <c r="J109" s="7">
        <v>1124</v>
      </c>
      <c r="K109" s="7">
        <v>0</v>
      </c>
      <c r="L109" s="56">
        <v>9243</v>
      </c>
      <c r="M109" s="7">
        <v>5341</v>
      </c>
      <c r="N109" s="7">
        <v>2686</v>
      </c>
      <c r="O109" s="7">
        <v>1216</v>
      </c>
      <c r="P109" s="15">
        <v>5152</v>
      </c>
      <c r="Q109" s="15">
        <v>2952</v>
      </c>
      <c r="R109" s="15">
        <v>1139</v>
      </c>
      <c r="S109" s="15">
        <v>5432</v>
      </c>
      <c r="T109" s="15">
        <v>2800</v>
      </c>
      <c r="U109" s="15">
        <v>1011</v>
      </c>
      <c r="V109" s="15">
        <v>5559</v>
      </c>
      <c r="W109" s="15">
        <v>2640</v>
      </c>
      <c r="X109" s="15">
        <v>1044</v>
      </c>
      <c r="Y109" s="15">
        <v>5633</v>
      </c>
      <c r="Z109" s="15">
        <v>2286</v>
      </c>
      <c r="AA109" s="15">
        <v>1324</v>
      </c>
      <c r="AB109" s="54">
        <f t="shared" si="104"/>
        <v>5423.4</v>
      </c>
      <c r="AC109" s="55">
        <f t="shared" si="105"/>
        <v>58.675754625121712</v>
      </c>
      <c r="AD109" s="54">
        <f t="shared" si="106"/>
        <v>2672.8</v>
      </c>
      <c r="AE109" s="55">
        <f t="shared" si="107"/>
        <v>28.917018284106891</v>
      </c>
      <c r="AF109" s="54">
        <f t="shared" si="108"/>
        <v>1146.8</v>
      </c>
      <c r="AG109" s="55">
        <f t="shared" si="109"/>
        <v>12.407227090771395</v>
      </c>
      <c r="AH109" s="54">
        <f t="shared" si="102"/>
        <v>8096.2</v>
      </c>
      <c r="AI109" s="55">
        <f t="shared" si="103"/>
        <v>87.5927729092286</v>
      </c>
      <c r="AJ109" s="7"/>
      <c r="AK109" s="15"/>
      <c r="AL109" s="15"/>
    </row>
    <row r="110" spans="1:42" ht="37.5" x14ac:dyDescent="0.3">
      <c r="A110" s="7"/>
      <c r="B110" s="13" t="s">
        <v>55</v>
      </c>
      <c r="C110" s="14"/>
      <c r="D110" s="14"/>
      <c r="E110" s="14"/>
      <c r="F110" s="7"/>
      <c r="G110" s="7">
        <v>1645</v>
      </c>
      <c r="H110" s="7">
        <v>1424</v>
      </c>
      <c r="I110" s="7"/>
      <c r="J110" s="7"/>
      <c r="K110" s="7"/>
      <c r="L110" s="56">
        <v>8</v>
      </c>
      <c r="M110" s="7">
        <v>4</v>
      </c>
      <c r="N110" s="7">
        <v>2</v>
      </c>
      <c r="O110" s="7">
        <v>2</v>
      </c>
      <c r="P110" s="15">
        <v>4</v>
      </c>
      <c r="Q110" s="15">
        <v>2</v>
      </c>
      <c r="R110" s="15">
        <v>2</v>
      </c>
      <c r="S110" s="15">
        <v>4</v>
      </c>
      <c r="T110" s="15">
        <v>2</v>
      </c>
      <c r="U110" s="15">
        <v>2</v>
      </c>
      <c r="V110" s="15">
        <v>4</v>
      </c>
      <c r="W110" s="15">
        <v>2</v>
      </c>
      <c r="X110" s="15">
        <v>2</v>
      </c>
      <c r="Y110" s="15">
        <v>4</v>
      </c>
      <c r="Z110" s="15">
        <v>2</v>
      </c>
      <c r="AA110" s="15">
        <v>2</v>
      </c>
      <c r="AB110" s="54">
        <f t="shared" si="104"/>
        <v>4</v>
      </c>
      <c r="AC110" s="55">
        <f t="shared" si="105"/>
        <v>50</v>
      </c>
      <c r="AD110" s="54">
        <f t="shared" si="106"/>
        <v>2</v>
      </c>
      <c r="AE110" s="55">
        <f t="shared" si="107"/>
        <v>25</v>
      </c>
      <c r="AF110" s="54">
        <f t="shared" si="108"/>
        <v>2</v>
      </c>
      <c r="AG110" s="55">
        <f t="shared" si="109"/>
        <v>25</v>
      </c>
      <c r="AH110" s="54">
        <f t="shared" si="102"/>
        <v>6</v>
      </c>
      <c r="AI110" s="55">
        <f t="shared" si="103"/>
        <v>75</v>
      </c>
      <c r="AJ110" s="7"/>
      <c r="AK110" s="7"/>
      <c r="AL110" s="7"/>
    </row>
    <row r="111" spans="1:42" ht="56.25" x14ac:dyDescent="0.3">
      <c r="A111" s="7"/>
      <c r="B111" s="13" t="s">
        <v>54</v>
      </c>
      <c r="C111" s="14"/>
      <c r="D111" s="14"/>
      <c r="E111" s="14"/>
      <c r="F111" s="7"/>
      <c r="G111" s="7"/>
      <c r="H111" s="7"/>
      <c r="I111" s="7"/>
      <c r="J111" s="7"/>
      <c r="K111" s="7"/>
      <c r="L111" s="56">
        <v>29</v>
      </c>
      <c r="M111" s="7">
        <v>25</v>
      </c>
      <c r="N111" s="7">
        <v>4</v>
      </c>
      <c r="O111" s="7">
        <v>0</v>
      </c>
      <c r="P111" s="15">
        <v>25</v>
      </c>
      <c r="Q111" s="15">
        <v>4</v>
      </c>
      <c r="R111" s="15">
        <v>0</v>
      </c>
      <c r="S111" s="15">
        <v>26</v>
      </c>
      <c r="T111" s="15">
        <v>3</v>
      </c>
      <c r="U111" s="15">
        <v>0</v>
      </c>
      <c r="V111" s="15">
        <v>26</v>
      </c>
      <c r="W111" s="15">
        <v>3</v>
      </c>
      <c r="X111" s="15">
        <v>0</v>
      </c>
      <c r="Y111" s="15">
        <v>25</v>
      </c>
      <c r="Z111" s="15">
        <v>4</v>
      </c>
      <c r="AA111" s="15">
        <v>0</v>
      </c>
      <c r="AB111" s="54">
        <f t="shared" si="104"/>
        <v>25.4</v>
      </c>
      <c r="AC111" s="55">
        <f t="shared" si="105"/>
        <v>87.58620689655173</v>
      </c>
      <c r="AD111" s="54">
        <f t="shared" si="106"/>
        <v>3.6</v>
      </c>
      <c r="AE111" s="55">
        <f t="shared" si="107"/>
        <v>12.413793103448276</v>
      </c>
      <c r="AF111" s="54">
        <f t="shared" si="108"/>
        <v>0</v>
      </c>
      <c r="AG111" s="55">
        <f t="shared" si="109"/>
        <v>0</v>
      </c>
      <c r="AH111" s="54">
        <f t="shared" si="102"/>
        <v>29</v>
      </c>
      <c r="AI111" s="55">
        <f t="shared" si="103"/>
        <v>100</v>
      </c>
      <c r="AJ111" s="7"/>
      <c r="AK111" s="7"/>
      <c r="AL111" s="7"/>
    </row>
    <row r="112" spans="1:42" ht="18.75" x14ac:dyDescent="0.3">
      <c r="A112" s="7">
        <v>13</v>
      </c>
      <c r="B112" s="8" t="s">
        <v>46</v>
      </c>
      <c r="C112" s="9"/>
      <c r="D112" s="9"/>
      <c r="E112" s="9"/>
      <c r="F112" s="10">
        <v>594</v>
      </c>
      <c r="G112" s="10">
        <v>1046</v>
      </c>
      <c r="H112" s="10">
        <v>994</v>
      </c>
      <c r="I112" s="10">
        <v>144</v>
      </c>
      <c r="J112" s="10">
        <v>502</v>
      </c>
      <c r="K112" s="10">
        <v>0</v>
      </c>
      <c r="L112" s="76">
        <f>L114+L115+L116+L117+L118+L119</f>
        <v>36041</v>
      </c>
      <c r="M112" s="76">
        <f t="shared" ref="M112:AA112" si="110">M114+M115+M116+M117+M118+M119</f>
        <v>13919.5</v>
      </c>
      <c r="N112" s="76">
        <f t="shared" si="110"/>
        <v>16967</v>
      </c>
      <c r="O112" s="76">
        <f t="shared" si="110"/>
        <v>5154</v>
      </c>
      <c r="P112" s="76">
        <f t="shared" si="110"/>
        <v>10724</v>
      </c>
      <c r="Q112" s="76">
        <f t="shared" si="110"/>
        <v>18049</v>
      </c>
      <c r="R112" s="76">
        <f t="shared" si="110"/>
        <v>7268</v>
      </c>
      <c r="S112" s="76">
        <f t="shared" si="110"/>
        <v>11252.4</v>
      </c>
      <c r="T112" s="76">
        <f t="shared" si="110"/>
        <v>18045.599999999999</v>
      </c>
      <c r="U112" s="76">
        <f t="shared" si="110"/>
        <v>6743</v>
      </c>
      <c r="V112" s="76">
        <f t="shared" si="110"/>
        <v>12173</v>
      </c>
      <c r="W112" s="76">
        <f t="shared" si="110"/>
        <v>18050</v>
      </c>
      <c r="X112" s="76">
        <f t="shared" si="110"/>
        <v>5818</v>
      </c>
      <c r="Y112" s="76">
        <f t="shared" si="110"/>
        <v>12297.33</v>
      </c>
      <c r="Z112" s="76">
        <f t="shared" si="110"/>
        <v>17861.669999999998</v>
      </c>
      <c r="AA112" s="76">
        <f t="shared" si="110"/>
        <v>5882</v>
      </c>
      <c r="AB112" s="11">
        <f>(M112+P112+S112+V112+Y112)/5</f>
        <v>12073.246000000001</v>
      </c>
      <c r="AC112" s="12">
        <f>AB112*100/L112</f>
        <v>33.498643211897566</v>
      </c>
      <c r="AD112" s="11">
        <f>(N112+Q112+T112+W112+Z112)/5</f>
        <v>17794.654000000002</v>
      </c>
      <c r="AE112" s="12">
        <f>AD112*100/L112</f>
        <v>49.373363669154578</v>
      </c>
      <c r="AF112" s="11">
        <f>(O112+R112+U112+X112+AA112)/5</f>
        <v>6173</v>
      </c>
      <c r="AG112" s="12">
        <f>AF112*100/L112</f>
        <v>17.127715657168224</v>
      </c>
      <c r="AH112" s="11">
        <f>AB112+AD112</f>
        <v>29867.9</v>
      </c>
      <c r="AI112" s="12">
        <f>AH112*100/L112</f>
        <v>82.87200688105213</v>
      </c>
      <c r="AJ112" s="10">
        <f>L118+L119</f>
        <v>10117</v>
      </c>
      <c r="AK112" s="11">
        <f>AB118+AB119+AD118+AD119</f>
        <v>9102</v>
      </c>
      <c r="AL112" s="12">
        <f>AK112*100/AJ112</f>
        <v>89.967381634871998</v>
      </c>
      <c r="AN112" s="3">
        <f>AK112+AF118+AF119</f>
        <v>10117</v>
      </c>
      <c r="AP112" s="3"/>
    </row>
    <row r="113" spans="1:40" ht="18.75" x14ac:dyDescent="0.3">
      <c r="A113" s="7"/>
      <c r="B113" s="8" t="s">
        <v>16</v>
      </c>
      <c r="C113" s="9"/>
      <c r="D113" s="9"/>
      <c r="E113" s="9"/>
      <c r="F113" s="10"/>
      <c r="G113" s="10"/>
      <c r="H113" s="10"/>
      <c r="I113" s="10"/>
      <c r="J113" s="10"/>
      <c r="K113" s="10"/>
      <c r="L113" s="10"/>
      <c r="M113" s="12">
        <v>39</v>
      </c>
      <c r="N113" s="12">
        <v>47</v>
      </c>
      <c r="O113" s="12">
        <v>14.3</v>
      </c>
      <c r="P113" s="12">
        <v>29.76</v>
      </c>
      <c r="Q113" s="12">
        <v>50.08</v>
      </c>
      <c r="R113" s="12">
        <v>20.170000000000002</v>
      </c>
      <c r="S113" s="12">
        <v>31.22</v>
      </c>
      <c r="T113" s="12">
        <v>50.07</v>
      </c>
      <c r="U113" s="12">
        <v>18.71</v>
      </c>
      <c r="V113" s="12">
        <v>33.78</v>
      </c>
      <c r="W113" s="12">
        <v>50.08</v>
      </c>
      <c r="X113" s="12">
        <v>16.14</v>
      </c>
      <c r="Y113" s="12">
        <v>34.119999999999997</v>
      </c>
      <c r="Z113" s="12">
        <v>49.56</v>
      </c>
      <c r="AA113" s="12">
        <v>16.32</v>
      </c>
      <c r="AB113" s="11"/>
      <c r="AC113" s="12"/>
      <c r="AD113" s="11"/>
      <c r="AE113" s="12"/>
      <c r="AF113" s="11"/>
      <c r="AG113" s="12"/>
      <c r="AH113" s="11"/>
      <c r="AI113" s="12"/>
      <c r="AJ113" s="10"/>
      <c r="AK113" s="11"/>
      <c r="AL113" s="10"/>
    </row>
    <row r="114" spans="1:40" ht="18.75" x14ac:dyDescent="0.3">
      <c r="A114" s="7"/>
      <c r="B114" s="17" t="s">
        <v>29</v>
      </c>
      <c r="C114" s="14"/>
      <c r="D114" s="14"/>
      <c r="E114" s="14"/>
      <c r="F114" s="7">
        <v>84</v>
      </c>
      <c r="G114" s="7">
        <v>59</v>
      </c>
      <c r="H114" s="7">
        <v>79</v>
      </c>
      <c r="I114" s="7">
        <v>2</v>
      </c>
      <c r="J114" s="7">
        <v>62</v>
      </c>
      <c r="K114" s="7">
        <v>0</v>
      </c>
      <c r="L114" s="56">
        <v>1101</v>
      </c>
      <c r="M114" s="15">
        <v>232</v>
      </c>
      <c r="N114" s="15">
        <v>535</v>
      </c>
      <c r="O114" s="15">
        <v>334</v>
      </c>
      <c r="P114" s="15">
        <v>192</v>
      </c>
      <c r="Q114" s="15">
        <v>509</v>
      </c>
      <c r="R114" s="15">
        <v>400</v>
      </c>
      <c r="S114" s="15">
        <v>192</v>
      </c>
      <c r="T114" s="15">
        <v>511</v>
      </c>
      <c r="U114" s="15">
        <v>398</v>
      </c>
      <c r="V114" s="15">
        <v>230</v>
      </c>
      <c r="W114" s="15">
        <v>509</v>
      </c>
      <c r="X114" s="15">
        <v>362</v>
      </c>
      <c r="Y114" s="15">
        <v>221</v>
      </c>
      <c r="Z114" s="15">
        <v>513</v>
      </c>
      <c r="AA114" s="15">
        <v>367</v>
      </c>
      <c r="AB114" s="54">
        <f>(M114+P114+S114+V114+Y114)/5</f>
        <v>213.4</v>
      </c>
      <c r="AC114" s="55">
        <f>AB114*100/L114</f>
        <v>19.382379654859218</v>
      </c>
      <c r="AD114" s="54">
        <f>(N114+Q114+T114+W114+Z114)/5</f>
        <v>515.4</v>
      </c>
      <c r="AE114" s="55">
        <f>AD114*100/L114</f>
        <v>46.811989100817442</v>
      </c>
      <c r="AF114" s="54">
        <f>(O114+R114+U114+X114+AA114)/5</f>
        <v>372.2</v>
      </c>
      <c r="AG114" s="55">
        <f>AF114*100/L114</f>
        <v>33.805631244323344</v>
      </c>
      <c r="AH114" s="54">
        <f>AB114+AD114</f>
        <v>728.8</v>
      </c>
      <c r="AI114" s="55">
        <f>AH114*100/L114</f>
        <v>66.194368755676663</v>
      </c>
      <c r="AJ114" s="7"/>
      <c r="AK114" s="15"/>
      <c r="AL114" s="7"/>
    </row>
    <row r="115" spans="1:40" ht="18.75" x14ac:dyDescent="0.3">
      <c r="A115" s="7"/>
      <c r="B115" s="17" t="s">
        <v>30</v>
      </c>
      <c r="C115" s="14"/>
      <c r="D115" s="14"/>
      <c r="E115" s="14"/>
      <c r="F115" s="7">
        <v>117</v>
      </c>
      <c r="G115" s="7">
        <v>191</v>
      </c>
      <c r="H115" s="7">
        <v>188</v>
      </c>
      <c r="I115" s="7">
        <v>31</v>
      </c>
      <c r="J115" s="7">
        <v>89</v>
      </c>
      <c r="K115" s="7">
        <v>0</v>
      </c>
      <c r="L115" s="56">
        <v>6379</v>
      </c>
      <c r="M115" s="15">
        <v>1748</v>
      </c>
      <c r="N115" s="15">
        <v>3121</v>
      </c>
      <c r="O115" s="15">
        <v>1510</v>
      </c>
      <c r="P115" s="15">
        <v>1424</v>
      </c>
      <c r="Q115" s="15">
        <v>3080</v>
      </c>
      <c r="R115" s="15">
        <v>1875</v>
      </c>
      <c r="S115" s="15">
        <v>1373</v>
      </c>
      <c r="T115" s="15">
        <v>3288</v>
      </c>
      <c r="U115" s="15">
        <v>1718</v>
      </c>
      <c r="V115" s="15">
        <v>1468</v>
      </c>
      <c r="W115" s="15">
        <v>3281</v>
      </c>
      <c r="X115" s="15">
        <v>1630</v>
      </c>
      <c r="Y115" s="15">
        <v>1760</v>
      </c>
      <c r="Z115" s="15">
        <v>3108</v>
      </c>
      <c r="AA115" s="15">
        <v>1511</v>
      </c>
      <c r="AB115" s="54">
        <f t="shared" ref="AB115:AB119" si="111">(M115+P115+S115+V115+Y115)/5</f>
        <v>1554.6</v>
      </c>
      <c r="AC115" s="55">
        <f t="shared" ref="AC115:AC119" si="112">AB115*100/L115</f>
        <v>24.370591001724407</v>
      </c>
      <c r="AD115" s="54">
        <f t="shared" ref="AD115:AD119" si="113">(N115+Q115+T115+W115+Z115)/5</f>
        <v>3175.6</v>
      </c>
      <c r="AE115" s="55">
        <f t="shared" ref="AE115:AE119" si="114">AD115*100/L115</f>
        <v>49.782097507446309</v>
      </c>
      <c r="AF115" s="54">
        <f t="shared" ref="AF115:AF119" si="115">(O115+R115+U115+X115+AA115)/5</f>
        <v>1648.8</v>
      </c>
      <c r="AG115" s="55">
        <f t="shared" ref="AG115:AG119" si="116">AF115*100/L115</f>
        <v>25.847311490829284</v>
      </c>
      <c r="AH115" s="54">
        <f t="shared" ref="AH115:AH119" si="117">AB115+AD115</f>
        <v>4730.2</v>
      </c>
      <c r="AI115" s="55">
        <f t="shared" ref="AI115:AI119" si="118">AH115*100/L115</f>
        <v>74.152688509170716</v>
      </c>
      <c r="AJ115" s="7"/>
      <c r="AK115" s="7"/>
      <c r="AL115" s="7"/>
    </row>
    <row r="116" spans="1:40" ht="18.75" x14ac:dyDescent="0.3">
      <c r="A116" s="7"/>
      <c r="B116" s="17" t="s">
        <v>31</v>
      </c>
      <c r="C116" s="14"/>
      <c r="D116" s="14"/>
      <c r="E116" s="14"/>
      <c r="F116" s="7">
        <v>120</v>
      </c>
      <c r="G116" s="7">
        <v>253</v>
      </c>
      <c r="H116" s="7">
        <v>246</v>
      </c>
      <c r="I116" s="7">
        <v>30</v>
      </c>
      <c r="J116" s="7">
        <v>97</v>
      </c>
      <c r="K116" s="7">
        <v>0</v>
      </c>
      <c r="L116" s="56">
        <v>8898</v>
      </c>
      <c r="M116" s="15">
        <v>2999</v>
      </c>
      <c r="N116" s="15">
        <v>4465</v>
      </c>
      <c r="O116" s="15">
        <v>1434</v>
      </c>
      <c r="P116" s="15">
        <v>2404</v>
      </c>
      <c r="Q116" s="15">
        <v>4562</v>
      </c>
      <c r="R116" s="15">
        <v>1932</v>
      </c>
      <c r="S116" s="15">
        <v>2542.4</v>
      </c>
      <c r="T116" s="15">
        <v>4578.6000000000004</v>
      </c>
      <c r="U116" s="15">
        <v>1777</v>
      </c>
      <c r="V116" s="15">
        <v>2658</v>
      </c>
      <c r="W116" s="15">
        <v>4602</v>
      </c>
      <c r="X116" s="15">
        <v>1638</v>
      </c>
      <c r="Y116" s="15">
        <v>2669</v>
      </c>
      <c r="Z116" s="15">
        <v>4552</v>
      </c>
      <c r="AA116" s="15">
        <v>1677</v>
      </c>
      <c r="AB116" s="54">
        <f t="shared" si="111"/>
        <v>2654.48</v>
      </c>
      <c r="AC116" s="55">
        <f t="shared" si="112"/>
        <v>29.832321870083163</v>
      </c>
      <c r="AD116" s="54">
        <f t="shared" si="113"/>
        <v>4551.92</v>
      </c>
      <c r="AE116" s="55">
        <f t="shared" si="114"/>
        <v>51.156664418970557</v>
      </c>
      <c r="AF116" s="54">
        <f t="shared" si="115"/>
        <v>1691.6</v>
      </c>
      <c r="AG116" s="55">
        <f t="shared" si="116"/>
        <v>19.01101371094628</v>
      </c>
      <c r="AH116" s="54">
        <f t="shared" si="117"/>
        <v>7206.4</v>
      </c>
      <c r="AI116" s="55">
        <f t="shared" si="118"/>
        <v>80.988986289053713</v>
      </c>
      <c r="AJ116" s="7"/>
      <c r="AK116" s="7"/>
      <c r="AL116" s="7"/>
    </row>
    <row r="117" spans="1:40" ht="18.75" x14ac:dyDescent="0.3">
      <c r="A117" s="7"/>
      <c r="B117" s="17" t="s">
        <v>32</v>
      </c>
      <c r="C117" s="14"/>
      <c r="D117" s="14"/>
      <c r="E117" s="14"/>
      <c r="F117" s="7">
        <v>120</v>
      </c>
      <c r="G117" s="7">
        <v>244</v>
      </c>
      <c r="H117" s="7">
        <v>247</v>
      </c>
      <c r="I117" s="7">
        <v>12</v>
      </c>
      <c r="J117" s="7">
        <v>105</v>
      </c>
      <c r="K117" s="7">
        <v>0</v>
      </c>
      <c r="L117" s="56">
        <v>9546</v>
      </c>
      <c r="M117" s="15">
        <v>3887.5</v>
      </c>
      <c r="N117" s="15">
        <v>4436</v>
      </c>
      <c r="O117" s="15">
        <v>1222</v>
      </c>
      <c r="P117" s="15">
        <v>3042</v>
      </c>
      <c r="Q117" s="15">
        <v>4854</v>
      </c>
      <c r="R117" s="15">
        <v>1650</v>
      </c>
      <c r="S117" s="15">
        <v>3295</v>
      </c>
      <c r="T117" s="15">
        <v>4744</v>
      </c>
      <c r="U117" s="15">
        <v>1507</v>
      </c>
      <c r="V117" s="15">
        <v>3435</v>
      </c>
      <c r="W117" s="15">
        <v>4694</v>
      </c>
      <c r="X117" s="15">
        <v>1417</v>
      </c>
      <c r="Y117" s="15">
        <v>3414.33</v>
      </c>
      <c r="Z117" s="15">
        <v>4700.67</v>
      </c>
      <c r="AA117" s="15">
        <v>1431</v>
      </c>
      <c r="AB117" s="54">
        <f t="shared" si="111"/>
        <v>3414.7660000000005</v>
      </c>
      <c r="AC117" s="55">
        <f t="shared" si="112"/>
        <v>35.771694950764719</v>
      </c>
      <c r="AD117" s="54">
        <f t="shared" si="113"/>
        <v>4685.7339999999995</v>
      </c>
      <c r="AE117" s="55">
        <f t="shared" si="114"/>
        <v>49.085836999790487</v>
      </c>
      <c r="AF117" s="54">
        <f t="shared" si="115"/>
        <v>1445.4</v>
      </c>
      <c r="AG117" s="55">
        <f t="shared" si="116"/>
        <v>15.141420490257699</v>
      </c>
      <c r="AH117" s="54">
        <f t="shared" si="117"/>
        <v>8100.5</v>
      </c>
      <c r="AI117" s="55">
        <f t="shared" si="118"/>
        <v>84.857531950555213</v>
      </c>
      <c r="AJ117" s="7"/>
      <c r="AK117" s="7"/>
      <c r="AL117" s="7"/>
    </row>
    <row r="118" spans="1:40" ht="18.75" x14ac:dyDescent="0.3">
      <c r="A118" s="7"/>
      <c r="B118" s="17" t="s">
        <v>33</v>
      </c>
      <c r="C118" s="14"/>
      <c r="D118" s="14"/>
      <c r="E118" s="14"/>
      <c r="F118" s="7">
        <v>120</v>
      </c>
      <c r="G118" s="7">
        <v>55</v>
      </c>
      <c r="H118" s="7">
        <v>80</v>
      </c>
      <c r="I118" s="7">
        <v>4</v>
      </c>
      <c r="J118" s="7">
        <v>89</v>
      </c>
      <c r="K118" s="7">
        <v>0</v>
      </c>
      <c r="L118" s="56">
        <v>7031</v>
      </c>
      <c r="M118" s="15">
        <v>3384</v>
      </c>
      <c r="N118" s="15">
        <v>3200</v>
      </c>
      <c r="O118" s="15">
        <v>447</v>
      </c>
      <c r="P118" s="15">
        <v>2405</v>
      </c>
      <c r="Q118" s="15">
        <v>3552</v>
      </c>
      <c r="R118" s="15">
        <v>1074</v>
      </c>
      <c r="S118" s="15">
        <v>2495</v>
      </c>
      <c r="T118" s="15">
        <v>3514</v>
      </c>
      <c r="U118" s="15">
        <v>1022</v>
      </c>
      <c r="V118" s="15">
        <v>3015</v>
      </c>
      <c r="W118" s="15">
        <v>3486</v>
      </c>
      <c r="X118" s="15">
        <v>530</v>
      </c>
      <c r="Y118" s="15">
        <v>2875</v>
      </c>
      <c r="Z118" s="15">
        <v>3521</v>
      </c>
      <c r="AA118" s="15">
        <v>635</v>
      </c>
      <c r="AB118" s="54">
        <f t="shared" si="111"/>
        <v>2834.8</v>
      </c>
      <c r="AC118" s="55">
        <f t="shared" si="112"/>
        <v>40.318589105390416</v>
      </c>
      <c r="AD118" s="54">
        <f t="shared" si="113"/>
        <v>3454.6</v>
      </c>
      <c r="AE118" s="55">
        <f t="shared" si="114"/>
        <v>49.13383586971981</v>
      </c>
      <c r="AF118" s="54">
        <f t="shared" si="115"/>
        <v>741.6</v>
      </c>
      <c r="AG118" s="55">
        <f t="shared" si="116"/>
        <v>10.547575024889774</v>
      </c>
      <c r="AH118" s="54">
        <f t="shared" si="117"/>
        <v>6289.4</v>
      </c>
      <c r="AI118" s="55">
        <f t="shared" si="118"/>
        <v>89.452424975110233</v>
      </c>
      <c r="AJ118" s="7"/>
      <c r="AK118" s="7"/>
      <c r="AL118" s="7"/>
    </row>
    <row r="119" spans="1:40" ht="18.75" x14ac:dyDescent="0.3">
      <c r="A119" s="7"/>
      <c r="B119" s="17" t="s">
        <v>34</v>
      </c>
      <c r="C119" s="14"/>
      <c r="D119" s="14"/>
      <c r="E119" s="14"/>
      <c r="F119" s="7">
        <v>33</v>
      </c>
      <c r="G119" s="7">
        <v>244</v>
      </c>
      <c r="H119" s="7">
        <v>154</v>
      </c>
      <c r="I119" s="7">
        <v>65</v>
      </c>
      <c r="J119" s="7">
        <v>60</v>
      </c>
      <c r="K119" s="7">
        <v>0</v>
      </c>
      <c r="L119" s="56">
        <v>3086</v>
      </c>
      <c r="M119" s="15">
        <v>1669</v>
      </c>
      <c r="N119" s="15">
        <v>1210</v>
      </c>
      <c r="O119" s="15">
        <v>207</v>
      </c>
      <c r="P119" s="15">
        <v>1257</v>
      </c>
      <c r="Q119" s="15">
        <v>1492</v>
      </c>
      <c r="R119" s="15">
        <v>337</v>
      </c>
      <c r="S119" s="15">
        <v>1355</v>
      </c>
      <c r="T119" s="15">
        <v>1410</v>
      </c>
      <c r="U119" s="15">
        <v>321</v>
      </c>
      <c r="V119" s="15">
        <v>1367</v>
      </c>
      <c r="W119" s="15">
        <v>1478</v>
      </c>
      <c r="X119" s="15">
        <v>241</v>
      </c>
      <c r="Y119" s="15">
        <v>1358</v>
      </c>
      <c r="Z119" s="15">
        <v>1467</v>
      </c>
      <c r="AA119" s="15">
        <v>261</v>
      </c>
      <c r="AB119" s="54">
        <f t="shared" si="111"/>
        <v>1401.2</v>
      </c>
      <c r="AC119" s="55">
        <f t="shared" si="112"/>
        <v>45.405055087491895</v>
      </c>
      <c r="AD119" s="54">
        <f t="shared" si="113"/>
        <v>1411.4</v>
      </c>
      <c r="AE119" s="55">
        <f t="shared" si="114"/>
        <v>45.735580038885288</v>
      </c>
      <c r="AF119" s="54">
        <f t="shared" si="115"/>
        <v>273.39999999999998</v>
      </c>
      <c r="AG119" s="55">
        <f t="shared" si="116"/>
        <v>8.8593648736228108</v>
      </c>
      <c r="AH119" s="54">
        <f t="shared" si="117"/>
        <v>2812.6000000000004</v>
      </c>
      <c r="AI119" s="55">
        <f t="shared" si="118"/>
        <v>91.140635126377205</v>
      </c>
      <c r="AJ119" s="7"/>
      <c r="AK119" s="15"/>
      <c r="AL119" s="15"/>
    </row>
    <row r="120" spans="1:40" ht="18.75" x14ac:dyDescent="0.3">
      <c r="A120" s="7">
        <v>14</v>
      </c>
      <c r="B120" s="8" t="s">
        <v>47</v>
      </c>
      <c r="C120" s="9"/>
      <c r="D120" s="9"/>
      <c r="E120" s="9"/>
      <c r="F120" s="10">
        <v>320</v>
      </c>
      <c r="G120" s="10">
        <v>1328</v>
      </c>
      <c r="H120" s="10">
        <v>498</v>
      </c>
      <c r="I120" s="10">
        <v>900</v>
      </c>
      <c r="J120" s="10">
        <v>254</v>
      </c>
      <c r="K120" s="10">
        <v>0</v>
      </c>
      <c r="L120" s="10">
        <f>L122+L123+L124+L125+L126+L127</f>
        <v>18911</v>
      </c>
      <c r="M120" s="10">
        <f t="shared" ref="M120:AA120" si="119">M122+M123+M124+M125+M126+M127</f>
        <v>9883</v>
      </c>
      <c r="N120" s="10">
        <f t="shared" si="119"/>
        <v>7408</v>
      </c>
      <c r="O120" s="10">
        <f t="shared" si="119"/>
        <v>1620</v>
      </c>
      <c r="P120" s="10">
        <f t="shared" si="119"/>
        <v>7353</v>
      </c>
      <c r="Q120" s="10">
        <f t="shared" si="119"/>
        <v>8798</v>
      </c>
      <c r="R120" s="10">
        <f t="shared" si="119"/>
        <v>2760</v>
      </c>
      <c r="S120" s="10">
        <f t="shared" si="119"/>
        <v>7285</v>
      </c>
      <c r="T120" s="10">
        <f t="shared" si="119"/>
        <v>9020</v>
      </c>
      <c r="U120" s="10">
        <f t="shared" si="119"/>
        <v>2606</v>
      </c>
      <c r="V120" s="10">
        <f t="shared" si="119"/>
        <v>7404</v>
      </c>
      <c r="W120" s="10">
        <f t="shared" si="119"/>
        <v>8840</v>
      </c>
      <c r="X120" s="10">
        <f t="shared" si="119"/>
        <v>2667</v>
      </c>
      <c r="Y120" s="10">
        <f t="shared" si="119"/>
        <v>7957</v>
      </c>
      <c r="Z120" s="10">
        <f t="shared" si="119"/>
        <v>8640</v>
      </c>
      <c r="AA120" s="10">
        <f t="shared" si="119"/>
        <v>2314</v>
      </c>
      <c r="AB120" s="11">
        <f>(M120+P120+S120+V120+Y120)/5</f>
        <v>7976.4</v>
      </c>
      <c r="AC120" s="12">
        <f>AB120*100/L120</f>
        <v>42.178626196393637</v>
      </c>
      <c r="AD120" s="11">
        <f>(N120+Q120+T120+W120+Z120)/5</f>
        <v>8541.2000000000007</v>
      </c>
      <c r="AE120" s="12">
        <f>AD120*100/L120</f>
        <v>45.16524773941093</v>
      </c>
      <c r="AF120" s="11">
        <f>(O120+R120+U120+X120+AA120)/5</f>
        <v>2393.4</v>
      </c>
      <c r="AG120" s="12">
        <f>AF120*100/L120</f>
        <v>12.656126064195442</v>
      </c>
      <c r="AH120" s="11">
        <f>AB120+AD120</f>
        <v>16517.599999999999</v>
      </c>
      <c r="AI120" s="12">
        <f>AH120*100/L120</f>
        <v>87.343873935804552</v>
      </c>
      <c r="AJ120" s="10">
        <f>L126+L127</f>
        <v>6139</v>
      </c>
      <c r="AK120" s="11">
        <f>AB126+AB127+AD126+AD127</f>
        <v>5607.2</v>
      </c>
      <c r="AL120" s="12">
        <f>AK120*100/AJ120</f>
        <v>91.337351360156376</v>
      </c>
      <c r="AN120" s="3">
        <f>AK120+AF126+AF127</f>
        <v>6139</v>
      </c>
    </row>
    <row r="121" spans="1:40" ht="18.75" x14ac:dyDescent="0.3">
      <c r="A121" s="7"/>
      <c r="B121" s="8" t="s">
        <v>16</v>
      </c>
      <c r="C121" s="9"/>
      <c r="D121" s="9"/>
      <c r="E121" s="9"/>
      <c r="F121" s="10"/>
      <c r="G121" s="10"/>
      <c r="H121" s="10"/>
      <c r="I121" s="10"/>
      <c r="J121" s="10"/>
      <c r="K121" s="10"/>
      <c r="L121" s="10"/>
      <c r="M121" s="12">
        <v>52.260589075141453</v>
      </c>
      <c r="N121" s="12">
        <v>39.172968113796202</v>
      </c>
      <c r="O121" s="12">
        <v>8.5664428110623447</v>
      </c>
      <c r="P121" s="12">
        <v>38.882132092432975</v>
      </c>
      <c r="Q121" s="12">
        <v>46.523187562794142</v>
      </c>
      <c r="R121" s="12">
        <v>14.594680344772884</v>
      </c>
      <c r="S121" s="12">
        <v>38.522553011474805</v>
      </c>
      <c r="T121" s="12">
        <v>47.697107503569349</v>
      </c>
      <c r="U121" s="12">
        <v>13.780339484955846</v>
      </c>
      <c r="V121" s="12">
        <v>39.151816403151606</v>
      </c>
      <c r="W121" s="12">
        <v>46.745280524562425</v>
      </c>
      <c r="X121" s="12">
        <v>14.102903072285971</v>
      </c>
      <c r="Y121" s="12">
        <v>42.076040399767329</v>
      </c>
      <c r="Z121" s="12">
        <v>45.687694992332503</v>
      </c>
      <c r="AA121" s="12">
        <v>12.236264607900164</v>
      </c>
      <c r="AB121" s="11"/>
      <c r="AC121" s="12"/>
      <c r="AD121" s="11"/>
      <c r="AE121" s="12"/>
      <c r="AF121" s="11"/>
      <c r="AG121" s="12"/>
      <c r="AH121" s="11"/>
      <c r="AI121" s="12"/>
      <c r="AJ121" s="10"/>
      <c r="AK121" s="11"/>
      <c r="AL121" s="10"/>
    </row>
    <row r="122" spans="1:40" ht="16.899999999999999" customHeight="1" x14ac:dyDescent="0.3">
      <c r="A122" s="7"/>
      <c r="B122" s="17" t="s">
        <v>29</v>
      </c>
      <c r="C122" s="14"/>
      <c r="D122" s="14"/>
      <c r="E122" s="14"/>
      <c r="F122" s="7">
        <v>4</v>
      </c>
      <c r="G122" s="7">
        <v>37</v>
      </c>
      <c r="H122" s="7">
        <v>13</v>
      </c>
      <c r="I122" s="7">
        <v>19</v>
      </c>
      <c r="J122" s="7">
        <v>9</v>
      </c>
      <c r="K122" s="7">
        <v>0</v>
      </c>
      <c r="L122" s="56">
        <v>258</v>
      </c>
      <c r="M122" s="7">
        <v>69</v>
      </c>
      <c r="N122" s="7">
        <v>142</v>
      </c>
      <c r="O122" s="7">
        <v>47</v>
      </c>
      <c r="P122" s="15">
        <v>63</v>
      </c>
      <c r="Q122" s="15">
        <v>117</v>
      </c>
      <c r="R122" s="15">
        <v>78</v>
      </c>
      <c r="S122" s="15">
        <v>69</v>
      </c>
      <c r="T122" s="15">
        <v>120</v>
      </c>
      <c r="U122" s="15">
        <v>69</v>
      </c>
      <c r="V122" s="15">
        <v>69</v>
      </c>
      <c r="W122" s="15">
        <v>116</v>
      </c>
      <c r="X122" s="15">
        <v>73</v>
      </c>
      <c r="Y122" s="15">
        <v>80</v>
      </c>
      <c r="Z122" s="15">
        <v>108</v>
      </c>
      <c r="AA122" s="15">
        <v>70</v>
      </c>
      <c r="AB122" s="54">
        <f>(M122+P122+S122+V122+Y122)/5</f>
        <v>70</v>
      </c>
      <c r="AC122" s="55">
        <f>AB122*100/L122</f>
        <v>27.131782945736433</v>
      </c>
      <c r="AD122" s="54">
        <f>(N122+Q122+T122+W122+Z122)/5</f>
        <v>120.6</v>
      </c>
      <c r="AE122" s="55">
        <f>AD122*100/L122</f>
        <v>46.744186046511629</v>
      </c>
      <c r="AF122" s="54">
        <f>(O122+R122+U122+X122+AA122)/5</f>
        <v>67.400000000000006</v>
      </c>
      <c r="AG122" s="55">
        <f>AF122*100/L122</f>
        <v>26.124031007751942</v>
      </c>
      <c r="AH122" s="54">
        <f>AB122+AD122</f>
        <v>190.6</v>
      </c>
      <c r="AI122" s="55">
        <f>AH122*100/L122</f>
        <v>73.875968992248062</v>
      </c>
      <c r="AJ122" s="7"/>
      <c r="AK122" s="7"/>
      <c r="AL122" s="7"/>
    </row>
    <row r="123" spans="1:40" ht="18.75" x14ac:dyDescent="0.3">
      <c r="A123" s="7"/>
      <c r="B123" s="17" t="s">
        <v>30</v>
      </c>
      <c r="C123" s="14"/>
      <c r="D123" s="14"/>
      <c r="E123" s="14"/>
      <c r="F123" s="7">
        <v>57</v>
      </c>
      <c r="G123" s="7">
        <v>202</v>
      </c>
      <c r="H123" s="7">
        <v>69</v>
      </c>
      <c r="I123" s="7">
        <v>138</v>
      </c>
      <c r="J123" s="7">
        <v>52</v>
      </c>
      <c r="K123" s="7">
        <v>0</v>
      </c>
      <c r="L123" s="56">
        <v>2657</v>
      </c>
      <c r="M123" s="15">
        <v>978</v>
      </c>
      <c r="N123" s="15">
        <v>1217</v>
      </c>
      <c r="O123" s="15">
        <v>462</v>
      </c>
      <c r="P123" s="15">
        <v>794</v>
      </c>
      <c r="Q123" s="15">
        <v>1259</v>
      </c>
      <c r="R123" s="15">
        <v>604</v>
      </c>
      <c r="S123" s="15">
        <v>761</v>
      </c>
      <c r="T123" s="15">
        <v>1324</v>
      </c>
      <c r="U123" s="15">
        <v>572</v>
      </c>
      <c r="V123" s="15">
        <v>757</v>
      </c>
      <c r="W123" s="15">
        <v>1354</v>
      </c>
      <c r="X123" s="15">
        <v>546</v>
      </c>
      <c r="Y123" s="15">
        <v>947</v>
      </c>
      <c r="Z123" s="15">
        <v>1259</v>
      </c>
      <c r="AA123" s="15">
        <v>451</v>
      </c>
      <c r="AB123" s="54">
        <f t="shared" ref="AB123:AB127" si="120">(M123+P123+S123+V123+Y123)/5</f>
        <v>847.4</v>
      </c>
      <c r="AC123" s="55">
        <f t="shared" ref="AC123:AC127" si="121">AB123*100/L123</f>
        <v>31.893112532931877</v>
      </c>
      <c r="AD123" s="54">
        <f t="shared" ref="AD123:AD127" si="122">(N123+Q123+T123+W123+Z123)/5</f>
        <v>1282.5999999999999</v>
      </c>
      <c r="AE123" s="55">
        <f t="shared" ref="AE123:AE127" si="123">AD123*100/L123</f>
        <v>48.272487768159571</v>
      </c>
      <c r="AF123" s="54">
        <f t="shared" ref="AF123:AF127" si="124">(O123+R123+U123+X123+AA123)/5</f>
        <v>527</v>
      </c>
      <c r="AG123" s="55">
        <f t="shared" ref="AG123:AG127" si="125">AF123*100/L123</f>
        <v>19.834399698908545</v>
      </c>
      <c r="AH123" s="54">
        <f t="shared" ref="AH123:AH127" si="126">AB123+AD123</f>
        <v>2130</v>
      </c>
      <c r="AI123" s="55">
        <f t="shared" ref="AI123:AI127" si="127">AH123*100/L123</f>
        <v>80.165600301091459</v>
      </c>
      <c r="AJ123" s="7"/>
      <c r="AK123" s="7"/>
      <c r="AL123" s="7"/>
    </row>
    <row r="124" spans="1:40" ht="18.75" x14ac:dyDescent="0.3">
      <c r="A124" s="7"/>
      <c r="B124" s="17" t="s">
        <v>31</v>
      </c>
      <c r="C124" s="14"/>
      <c r="D124" s="14"/>
      <c r="E124" s="14"/>
      <c r="F124" s="7">
        <v>76</v>
      </c>
      <c r="G124" s="7">
        <v>354</v>
      </c>
      <c r="H124" s="7">
        <v>130</v>
      </c>
      <c r="I124" s="7">
        <v>227</v>
      </c>
      <c r="J124" s="7">
        <v>73</v>
      </c>
      <c r="K124" s="7">
        <v>0</v>
      </c>
      <c r="L124" s="56">
        <v>4538</v>
      </c>
      <c r="M124" s="15">
        <v>2005</v>
      </c>
      <c r="N124" s="15">
        <v>2036</v>
      </c>
      <c r="O124" s="15">
        <v>497</v>
      </c>
      <c r="P124" s="15">
        <v>1478</v>
      </c>
      <c r="Q124" s="15">
        <v>2239</v>
      </c>
      <c r="R124" s="15">
        <v>821</v>
      </c>
      <c r="S124" s="15">
        <v>1483</v>
      </c>
      <c r="T124" s="15">
        <v>2267</v>
      </c>
      <c r="U124" s="15">
        <v>788</v>
      </c>
      <c r="V124" s="15">
        <v>1444</v>
      </c>
      <c r="W124" s="15">
        <v>2226</v>
      </c>
      <c r="X124" s="15">
        <v>868</v>
      </c>
      <c r="Y124" s="15">
        <v>1680</v>
      </c>
      <c r="Z124" s="15">
        <v>2182</v>
      </c>
      <c r="AA124" s="15">
        <v>676</v>
      </c>
      <c r="AB124" s="54">
        <f t="shared" si="120"/>
        <v>1618</v>
      </c>
      <c r="AC124" s="55">
        <f t="shared" si="121"/>
        <v>35.654473336271487</v>
      </c>
      <c r="AD124" s="54">
        <f t="shared" si="122"/>
        <v>2190</v>
      </c>
      <c r="AE124" s="55">
        <f t="shared" si="123"/>
        <v>48.259144997796383</v>
      </c>
      <c r="AF124" s="54">
        <f t="shared" si="124"/>
        <v>730</v>
      </c>
      <c r="AG124" s="55">
        <f t="shared" si="125"/>
        <v>16.08638166593213</v>
      </c>
      <c r="AH124" s="54">
        <f t="shared" si="126"/>
        <v>3808</v>
      </c>
      <c r="AI124" s="55">
        <f t="shared" si="127"/>
        <v>83.913618334067877</v>
      </c>
      <c r="AJ124" s="7"/>
      <c r="AK124" s="7"/>
      <c r="AL124" s="7"/>
    </row>
    <row r="125" spans="1:40" ht="18.75" x14ac:dyDescent="0.3">
      <c r="A125" s="7"/>
      <c r="B125" s="17" t="s">
        <v>32</v>
      </c>
      <c r="C125" s="14"/>
      <c r="D125" s="14"/>
      <c r="E125" s="14"/>
      <c r="F125" s="7">
        <v>78</v>
      </c>
      <c r="G125" s="7">
        <v>355</v>
      </c>
      <c r="H125" s="7">
        <v>129</v>
      </c>
      <c r="I125" s="7">
        <v>231</v>
      </c>
      <c r="J125" s="7">
        <v>73</v>
      </c>
      <c r="K125" s="7">
        <v>0</v>
      </c>
      <c r="L125" s="56">
        <v>5319</v>
      </c>
      <c r="M125" s="15">
        <v>2839</v>
      </c>
      <c r="N125" s="15">
        <v>2138</v>
      </c>
      <c r="O125" s="15">
        <v>342</v>
      </c>
      <c r="P125" s="15">
        <v>2116</v>
      </c>
      <c r="Q125" s="15">
        <v>2562</v>
      </c>
      <c r="R125" s="15">
        <v>641</v>
      </c>
      <c r="S125" s="15">
        <v>2175</v>
      </c>
      <c r="T125" s="15">
        <v>2568</v>
      </c>
      <c r="U125" s="15">
        <v>576</v>
      </c>
      <c r="V125" s="15">
        <v>2114</v>
      </c>
      <c r="W125" s="15">
        <v>2587</v>
      </c>
      <c r="X125" s="15">
        <v>618</v>
      </c>
      <c r="Y125" s="15">
        <v>2373</v>
      </c>
      <c r="Z125" s="15">
        <v>2437</v>
      </c>
      <c r="AA125" s="15">
        <v>509</v>
      </c>
      <c r="AB125" s="54">
        <f t="shared" si="120"/>
        <v>2323.4</v>
      </c>
      <c r="AC125" s="55">
        <f t="shared" si="121"/>
        <v>43.681143072006016</v>
      </c>
      <c r="AD125" s="54">
        <f t="shared" si="122"/>
        <v>2458.4</v>
      </c>
      <c r="AE125" s="55">
        <f t="shared" si="123"/>
        <v>46.219214137995863</v>
      </c>
      <c r="AF125" s="54">
        <f t="shared" si="124"/>
        <v>537.20000000000005</v>
      </c>
      <c r="AG125" s="55">
        <f t="shared" si="125"/>
        <v>10.099642789998121</v>
      </c>
      <c r="AH125" s="54">
        <f t="shared" si="126"/>
        <v>4781.8</v>
      </c>
      <c r="AI125" s="55">
        <f t="shared" si="127"/>
        <v>89.900357210001886</v>
      </c>
      <c r="AJ125" s="7"/>
      <c r="AK125" s="7"/>
      <c r="AL125" s="7"/>
    </row>
    <row r="126" spans="1:40" ht="18.75" x14ac:dyDescent="0.3">
      <c r="A126" s="7"/>
      <c r="B126" s="17" t="s">
        <v>33</v>
      </c>
      <c r="C126" s="14"/>
      <c r="D126" s="14"/>
      <c r="E126" s="14"/>
      <c r="F126" s="7">
        <v>52</v>
      </c>
      <c r="G126" s="7">
        <v>78</v>
      </c>
      <c r="H126" s="7">
        <v>40</v>
      </c>
      <c r="I126" s="7">
        <v>68</v>
      </c>
      <c r="J126" s="7">
        <v>22</v>
      </c>
      <c r="K126" s="7">
        <v>0</v>
      </c>
      <c r="L126" s="56">
        <v>2403</v>
      </c>
      <c r="M126" s="15">
        <v>1610</v>
      </c>
      <c r="N126" s="15">
        <v>688</v>
      </c>
      <c r="O126" s="15">
        <v>105</v>
      </c>
      <c r="P126" s="15">
        <v>1157</v>
      </c>
      <c r="Q126" s="15">
        <v>1014</v>
      </c>
      <c r="R126" s="15">
        <v>232</v>
      </c>
      <c r="S126" s="15">
        <v>1207</v>
      </c>
      <c r="T126" s="15">
        <v>964</v>
      </c>
      <c r="U126" s="15">
        <v>232</v>
      </c>
      <c r="V126" s="15">
        <v>1265</v>
      </c>
      <c r="W126" s="15">
        <v>930</v>
      </c>
      <c r="X126" s="15">
        <v>208</v>
      </c>
      <c r="Y126" s="15">
        <v>1309</v>
      </c>
      <c r="Z126" s="15">
        <v>873</v>
      </c>
      <c r="AA126" s="15">
        <v>221</v>
      </c>
      <c r="AB126" s="54">
        <f t="shared" si="120"/>
        <v>1309.5999999999999</v>
      </c>
      <c r="AC126" s="55">
        <f t="shared" si="121"/>
        <v>54.498543487307529</v>
      </c>
      <c r="AD126" s="54">
        <f t="shared" si="122"/>
        <v>893.8</v>
      </c>
      <c r="AE126" s="55">
        <f t="shared" si="123"/>
        <v>37.195172700790678</v>
      </c>
      <c r="AF126" s="54">
        <f t="shared" si="124"/>
        <v>199.6</v>
      </c>
      <c r="AG126" s="55">
        <f t="shared" si="125"/>
        <v>8.306283811901789</v>
      </c>
      <c r="AH126" s="54">
        <f t="shared" si="126"/>
        <v>2203.3999999999996</v>
      </c>
      <c r="AI126" s="55">
        <f t="shared" si="127"/>
        <v>91.693716188098193</v>
      </c>
      <c r="AJ126" s="7"/>
      <c r="AK126" s="7"/>
      <c r="AL126" s="7"/>
    </row>
    <row r="127" spans="1:40" ht="18.75" x14ac:dyDescent="0.3">
      <c r="A127" s="7"/>
      <c r="B127" s="17" t="s">
        <v>34</v>
      </c>
      <c r="C127" s="14"/>
      <c r="D127" s="14"/>
      <c r="E127" s="14"/>
      <c r="F127" s="7">
        <v>53</v>
      </c>
      <c r="G127" s="7">
        <v>302</v>
      </c>
      <c r="H127" s="7">
        <v>117</v>
      </c>
      <c r="I127" s="7">
        <v>217</v>
      </c>
      <c r="J127" s="7">
        <v>25</v>
      </c>
      <c r="K127" s="7">
        <v>0</v>
      </c>
      <c r="L127" s="56">
        <v>3736</v>
      </c>
      <c r="M127" s="7">
        <v>2382</v>
      </c>
      <c r="N127" s="7">
        <v>1187</v>
      </c>
      <c r="O127" s="7">
        <v>167</v>
      </c>
      <c r="P127" s="15">
        <v>1745</v>
      </c>
      <c r="Q127" s="15">
        <v>1607</v>
      </c>
      <c r="R127" s="15">
        <v>384</v>
      </c>
      <c r="S127" s="15">
        <v>1590</v>
      </c>
      <c r="T127" s="15">
        <v>1777</v>
      </c>
      <c r="U127" s="15">
        <v>369</v>
      </c>
      <c r="V127" s="15">
        <v>1755</v>
      </c>
      <c r="W127" s="15">
        <v>1627</v>
      </c>
      <c r="X127" s="15">
        <v>354</v>
      </c>
      <c r="Y127" s="15">
        <v>1568</v>
      </c>
      <c r="Z127" s="15">
        <v>1781</v>
      </c>
      <c r="AA127" s="15">
        <v>387</v>
      </c>
      <c r="AB127" s="54">
        <f t="shared" si="120"/>
        <v>1808</v>
      </c>
      <c r="AC127" s="55">
        <f t="shared" si="121"/>
        <v>48.394004282655246</v>
      </c>
      <c r="AD127" s="54">
        <f t="shared" si="122"/>
        <v>1595.8</v>
      </c>
      <c r="AE127" s="55">
        <f t="shared" si="123"/>
        <v>42.714132762312637</v>
      </c>
      <c r="AF127" s="54">
        <f t="shared" si="124"/>
        <v>332.2</v>
      </c>
      <c r="AG127" s="55">
        <f t="shared" si="125"/>
        <v>8.8918629550321207</v>
      </c>
      <c r="AH127" s="54">
        <f t="shared" si="126"/>
        <v>3403.8</v>
      </c>
      <c r="AI127" s="55">
        <f t="shared" si="127"/>
        <v>91.108137044967876</v>
      </c>
      <c r="AJ127" s="7"/>
      <c r="AK127" s="15"/>
      <c r="AL127" s="15"/>
    </row>
    <row r="128" spans="1:40" ht="18.75" x14ac:dyDescent="0.3">
      <c r="A128" s="7">
        <v>15</v>
      </c>
      <c r="B128" s="8" t="s">
        <v>48</v>
      </c>
      <c r="C128" s="9"/>
      <c r="D128" s="9"/>
      <c r="E128" s="9"/>
      <c r="F128" s="10">
        <v>1494</v>
      </c>
      <c r="G128" s="10">
        <v>4814</v>
      </c>
      <c r="H128" s="10">
        <v>5880</v>
      </c>
      <c r="I128" s="10">
        <v>353</v>
      </c>
      <c r="J128" s="10">
        <v>58</v>
      </c>
      <c r="K128" s="10">
        <v>17</v>
      </c>
      <c r="L128" s="10">
        <f>L130+L131+L132+L133+L134+L135</f>
        <v>172503</v>
      </c>
      <c r="M128" s="10">
        <f t="shared" ref="M128:AA128" si="128">M130+M131+M132+M133+M134+M135</f>
        <v>71243</v>
      </c>
      <c r="N128" s="10">
        <f t="shared" si="128"/>
        <v>69870</v>
      </c>
      <c r="O128" s="10">
        <f t="shared" si="128"/>
        <v>31390</v>
      </c>
      <c r="P128" s="10">
        <f t="shared" si="128"/>
        <v>70163</v>
      </c>
      <c r="Q128" s="10">
        <f t="shared" si="128"/>
        <v>70880</v>
      </c>
      <c r="R128" s="10">
        <f t="shared" si="128"/>
        <v>31460</v>
      </c>
      <c r="S128" s="10">
        <f t="shared" si="128"/>
        <v>67894</v>
      </c>
      <c r="T128" s="10">
        <f t="shared" si="128"/>
        <v>72651</v>
      </c>
      <c r="U128" s="10">
        <f t="shared" si="128"/>
        <v>31958</v>
      </c>
      <c r="V128" s="10">
        <f t="shared" si="128"/>
        <v>73168</v>
      </c>
      <c r="W128" s="10">
        <f t="shared" si="128"/>
        <v>68565</v>
      </c>
      <c r="X128" s="10">
        <f t="shared" si="128"/>
        <v>30770</v>
      </c>
      <c r="Y128" s="10">
        <f t="shared" si="128"/>
        <v>69242</v>
      </c>
      <c r="Z128" s="10">
        <f t="shared" si="128"/>
        <v>72518</v>
      </c>
      <c r="AA128" s="10">
        <f t="shared" si="128"/>
        <v>30743</v>
      </c>
      <c r="AB128" s="11">
        <f>(M128+P128+S128+V128+Y128)/5</f>
        <v>70342</v>
      </c>
      <c r="AC128" s="12">
        <f>AB128*100/L128</f>
        <v>40.777261844721544</v>
      </c>
      <c r="AD128" s="11">
        <f>(N128+Q128+T128+W128+Z128)/5</f>
        <v>70896.800000000003</v>
      </c>
      <c r="AE128" s="12">
        <f>AD128*100/L128</f>
        <v>41.098879439777861</v>
      </c>
      <c r="AF128" s="11">
        <f>(O128+R128+U128+X128+AA128)/5</f>
        <v>31264.2</v>
      </c>
      <c r="AG128" s="12">
        <f>AF128*100/L128</f>
        <v>18.123858715500599</v>
      </c>
      <c r="AH128" s="11">
        <f t="shared" ref="AH128" si="129">(AB128+AD128)</f>
        <v>141238.79999999999</v>
      </c>
      <c r="AI128" s="12">
        <f t="shared" ref="AI128" si="130">(AH128*100/L128)</f>
        <v>81.876141284499383</v>
      </c>
      <c r="AJ128" s="10">
        <f>L134+L135</f>
        <v>53049</v>
      </c>
      <c r="AK128" s="11">
        <f>AB134+AB135+AD134+AD135</f>
        <v>44620.4</v>
      </c>
      <c r="AL128" s="12">
        <f>AK128*100/AJ128</f>
        <v>84.11167034251352</v>
      </c>
      <c r="AN128" s="3">
        <f>AK128+AF134+AF135</f>
        <v>53049</v>
      </c>
    </row>
    <row r="129" spans="1:40" ht="18.75" x14ac:dyDescent="0.3">
      <c r="A129" s="7"/>
      <c r="B129" s="8" t="s">
        <v>16</v>
      </c>
      <c r="C129" s="9"/>
      <c r="D129" s="9"/>
      <c r="E129" s="9"/>
      <c r="F129" s="10"/>
      <c r="G129" s="10"/>
      <c r="H129" s="10"/>
      <c r="I129" s="10"/>
      <c r="J129" s="10"/>
      <c r="K129" s="10"/>
      <c r="L129" s="10"/>
      <c r="M129" s="12">
        <v>41.299571601653305</v>
      </c>
      <c r="N129" s="12">
        <v>40.5</v>
      </c>
      <c r="O129" s="12">
        <v>18.196784983449565</v>
      </c>
      <c r="P129" s="12">
        <v>40.673495533411014</v>
      </c>
      <c r="Q129" s="12">
        <v>41.08914047871631</v>
      </c>
      <c r="R129" s="12">
        <v>18.237363987872676</v>
      </c>
      <c r="S129" s="12">
        <v>39.358156090039017</v>
      </c>
      <c r="T129" s="12">
        <v>42.115789290621031</v>
      </c>
      <c r="U129" s="12">
        <v>18.526054619339952</v>
      </c>
      <c r="V129" s="12">
        <v>42.415494223288867</v>
      </c>
      <c r="W129" s="12">
        <v>39.747134832437695</v>
      </c>
      <c r="X129" s="12">
        <v>17.837370944273435</v>
      </c>
      <c r="Y129" s="12">
        <v>40.1395917752155</v>
      </c>
      <c r="Z129" s="12">
        <v>42.038689182217119</v>
      </c>
      <c r="AA129" s="12">
        <v>17.821719042567377</v>
      </c>
      <c r="AB129" s="12"/>
      <c r="AC129" s="12"/>
      <c r="AD129" s="11"/>
      <c r="AE129" s="12"/>
      <c r="AF129" s="12"/>
      <c r="AG129" s="12"/>
      <c r="AH129" s="11"/>
      <c r="AI129" s="12"/>
      <c r="AJ129" s="10"/>
      <c r="AK129" s="11"/>
      <c r="AL129" s="10"/>
    </row>
    <row r="130" spans="1:40" ht="18.75" x14ac:dyDescent="0.3">
      <c r="A130" s="7"/>
      <c r="B130" s="17" t="s">
        <v>29</v>
      </c>
      <c r="C130" s="14"/>
      <c r="D130" s="14"/>
      <c r="E130" s="14"/>
      <c r="F130" s="7"/>
      <c r="G130" s="7"/>
      <c r="H130" s="7"/>
      <c r="I130" s="7"/>
      <c r="J130" s="7"/>
      <c r="K130" s="7"/>
      <c r="L130" s="56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54">
        <v>0</v>
      </c>
      <c r="AC130" s="56">
        <v>0</v>
      </c>
      <c r="AD130" s="54">
        <v>0</v>
      </c>
      <c r="AE130" s="56">
        <v>0</v>
      </c>
      <c r="AF130" s="56">
        <v>0</v>
      </c>
      <c r="AG130" s="56">
        <v>0</v>
      </c>
      <c r="AH130" s="54">
        <v>0</v>
      </c>
      <c r="AI130" s="55">
        <v>0</v>
      </c>
      <c r="AJ130" s="7"/>
      <c r="AK130" s="7"/>
      <c r="AL130" s="7"/>
    </row>
    <row r="131" spans="1:40" ht="18.75" x14ac:dyDescent="0.3">
      <c r="A131" s="7"/>
      <c r="B131" s="17" t="s">
        <v>30</v>
      </c>
      <c r="C131" s="14"/>
      <c r="D131" s="14"/>
      <c r="E131" s="14"/>
      <c r="F131" s="7">
        <v>286</v>
      </c>
      <c r="G131" s="7">
        <v>868</v>
      </c>
      <c r="H131" s="7">
        <v>1137</v>
      </c>
      <c r="I131" s="7">
        <v>17</v>
      </c>
      <c r="J131" s="7">
        <v>0</v>
      </c>
      <c r="K131" s="7">
        <v>0</v>
      </c>
      <c r="L131" s="56">
        <v>19809</v>
      </c>
      <c r="M131" s="7">
        <v>7100</v>
      </c>
      <c r="N131" s="7">
        <v>8333</v>
      </c>
      <c r="O131" s="7">
        <v>4376</v>
      </c>
      <c r="P131" s="7">
        <v>6704</v>
      </c>
      <c r="Q131" s="7">
        <v>8311</v>
      </c>
      <c r="R131" s="7">
        <v>4794</v>
      </c>
      <c r="S131" s="7">
        <v>6919</v>
      </c>
      <c r="T131" s="7">
        <v>8288</v>
      </c>
      <c r="U131" s="7">
        <v>4602</v>
      </c>
      <c r="V131" s="7">
        <v>6697</v>
      </c>
      <c r="W131" s="7">
        <v>8343</v>
      </c>
      <c r="X131" s="7">
        <v>4769</v>
      </c>
      <c r="Y131" s="7">
        <v>6980</v>
      </c>
      <c r="Z131" s="7">
        <v>8423</v>
      </c>
      <c r="AA131" s="7">
        <v>4406</v>
      </c>
      <c r="AB131" s="54">
        <f>(M131+P131+S131+V131+Y131)/5</f>
        <v>6880</v>
      </c>
      <c r="AC131" s="55">
        <f>AB131*100/L131</f>
        <v>34.731687616739869</v>
      </c>
      <c r="AD131" s="54">
        <f>(N131+Q131+T131+W131+Z131)/5</f>
        <v>8339.6</v>
      </c>
      <c r="AE131" s="55">
        <f>AD131*100/L131</f>
        <v>42.100055530314506</v>
      </c>
      <c r="AF131" s="54">
        <f>(O131+R131+U131+X131+AA131)/5</f>
        <v>4589.3999999999996</v>
      </c>
      <c r="AG131" s="55">
        <f>AF131*100/L131</f>
        <v>23.168256852945628</v>
      </c>
      <c r="AH131" s="54">
        <f>AB131+AD131</f>
        <v>15219.6</v>
      </c>
      <c r="AI131" s="55">
        <f>AH131*100/L131</f>
        <v>76.831743147054368</v>
      </c>
      <c r="AJ131" s="7"/>
      <c r="AK131" s="7"/>
      <c r="AL131" s="7"/>
    </row>
    <row r="132" spans="1:40" ht="18.75" x14ac:dyDescent="0.3">
      <c r="A132" s="7"/>
      <c r="B132" s="17" t="s">
        <v>31</v>
      </c>
      <c r="C132" s="14"/>
      <c r="D132" s="14"/>
      <c r="E132" s="14"/>
      <c r="F132" s="7">
        <v>465</v>
      </c>
      <c r="G132" s="7">
        <v>1262</v>
      </c>
      <c r="H132" s="7">
        <v>1620</v>
      </c>
      <c r="I132" s="7">
        <v>106</v>
      </c>
      <c r="J132" s="7">
        <v>1</v>
      </c>
      <c r="K132" s="7">
        <v>0</v>
      </c>
      <c r="L132" s="56">
        <v>54685</v>
      </c>
      <c r="M132" s="7">
        <v>19468</v>
      </c>
      <c r="N132" s="7">
        <v>22359</v>
      </c>
      <c r="O132" s="7">
        <v>12858</v>
      </c>
      <c r="P132" s="7">
        <v>18495</v>
      </c>
      <c r="Q132" s="7">
        <v>24213</v>
      </c>
      <c r="R132" s="7">
        <v>11977</v>
      </c>
      <c r="S132" s="7">
        <v>19137</v>
      </c>
      <c r="T132" s="7">
        <v>24170</v>
      </c>
      <c r="U132" s="7">
        <v>11378</v>
      </c>
      <c r="V132" s="7">
        <v>20897</v>
      </c>
      <c r="W132" s="7">
        <v>22472</v>
      </c>
      <c r="X132" s="7">
        <v>11316</v>
      </c>
      <c r="Y132" s="7">
        <v>19099</v>
      </c>
      <c r="Z132" s="7">
        <v>23942</v>
      </c>
      <c r="AA132" s="7">
        <v>11644</v>
      </c>
      <c r="AB132" s="54">
        <f t="shared" ref="AB132:AB135" si="131">(M132+P132+S132+V132+Y132)/5</f>
        <v>19419.2</v>
      </c>
      <c r="AC132" s="55">
        <f t="shared" ref="AC132:AC135" si="132">AB132*100/L132</f>
        <v>35.511017646520983</v>
      </c>
      <c r="AD132" s="54">
        <f t="shared" ref="AD132:AD135" si="133">(N132+Q132+T132+W132+Z132)/5</f>
        <v>23431.200000000001</v>
      </c>
      <c r="AE132" s="55">
        <f t="shared" ref="AE132:AE135" si="134">AD132*100/L132</f>
        <v>42.847581603730454</v>
      </c>
      <c r="AF132" s="54">
        <f t="shared" ref="AF132:AF135" si="135">(O132+R132+U132+X132+AA132)/5</f>
        <v>11834.6</v>
      </c>
      <c r="AG132" s="55">
        <f t="shared" ref="AG132:AG135" si="136">AF132*100/L132</f>
        <v>21.641400749748559</v>
      </c>
      <c r="AH132" s="54">
        <f t="shared" ref="AH132:AH135" si="137">AB132+AD132</f>
        <v>42850.400000000001</v>
      </c>
      <c r="AI132" s="55">
        <f t="shared" ref="AI132:AI135" si="138">AH132*100/L132</f>
        <v>78.358599250251444</v>
      </c>
      <c r="AJ132" s="7"/>
      <c r="AK132" s="7"/>
      <c r="AL132" s="7"/>
    </row>
    <row r="133" spans="1:40" ht="18.75" x14ac:dyDescent="0.3">
      <c r="A133" s="7"/>
      <c r="B133" s="17" t="s">
        <v>32</v>
      </c>
      <c r="C133" s="14"/>
      <c r="D133" s="14"/>
      <c r="E133" s="14"/>
      <c r="F133" s="7">
        <v>412</v>
      </c>
      <c r="G133" s="7">
        <v>1115</v>
      </c>
      <c r="H133" s="7">
        <v>1427</v>
      </c>
      <c r="I133" s="7">
        <v>99</v>
      </c>
      <c r="J133" s="7">
        <v>1</v>
      </c>
      <c r="K133" s="7">
        <v>0</v>
      </c>
      <c r="L133" s="56">
        <v>44960</v>
      </c>
      <c r="M133" s="7">
        <v>19942</v>
      </c>
      <c r="N133" s="7">
        <v>18772</v>
      </c>
      <c r="O133" s="7">
        <v>6246</v>
      </c>
      <c r="P133" s="7">
        <v>21418</v>
      </c>
      <c r="Q133" s="7">
        <v>17482</v>
      </c>
      <c r="R133" s="7">
        <v>6060</v>
      </c>
      <c r="S133" s="7">
        <v>18815</v>
      </c>
      <c r="T133" s="7">
        <v>19181</v>
      </c>
      <c r="U133" s="7">
        <v>6964</v>
      </c>
      <c r="V133" s="7">
        <v>20541</v>
      </c>
      <c r="W133" s="7">
        <v>17880</v>
      </c>
      <c r="X133" s="7">
        <v>6539</v>
      </c>
      <c r="Y133" s="7">
        <v>19366</v>
      </c>
      <c r="Z133" s="7">
        <v>19345</v>
      </c>
      <c r="AA133" s="7">
        <v>6249</v>
      </c>
      <c r="AB133" s="54">
        <f t="shared" si="131"/>
        <v>20016.400000000001</v>
      </c>
      <c r="AC133" s="55">
        <f t="shared" si="132"/>
        <v>44.520462633451963</v>
      </c>
      <c r="AD133" s="54">
        <f t="shared" si="133"/>
        <v>18532</v>
      </c>
      <c r="AE133" s="55">
        <f t="shared" si="134"/>
        <v>41.218861209964416</v>
      </c>
      <c r="AF133" s="54">
        <f t="shared" si="135"/>
        <v>6411.6</v>
      </c>
      <c r="AG133" s="55">
        <f t="shared" si="136"/>
        <v>14.26067615658363</v>
      </c>
      <c r="AH133" s="54">
        <f t="shared" si="137"/>
        <v>38548.400000000001</v>
      </c>
      <c r="AI133" s="55">
        <f t="shared" si="138"/>
        <v>85.739323843416372</v>
      </c>
      <c r="AJ133" s="7"/>
      <c r="AK133" s="7"/>
      <c r="AL133" s="7"/>
    </row>
    <row r="134" spans="1:40" ht="18.75" x14ac:dyDescent="0.3">
      <c r="A134" s="7"/>
      <c r="B134" s="17" t="s">
        <v>33</v>
      </c>
      <c r="C134" s="14"/>
      <c r="D134" s="14"/>
      <c r="E134" s="14"/>
      <c r="F134" s="7">
        <v>219</v>
      </c>
      <c r="G134" s="7">
        <v>598</v>
      </c>
      <c r="H134" s="7">
        <v>754</v>
      </c>
      <c r="I134" s="7">
        <v>61</v>
      </c>
      <c r="J134" s="7">
        <v>2</v>
      </c>
      <c r="K134" s="7">
        <v>0</v>
      </c>
      <c r="L134" s="56">
        <v>20287</v>
      </c>
      <c r="M134" s="7">
        <v>9873</v>
      </c>
      <c r="N134" s="7">
        <v>7534</v>
      </c>
      <c r="O134" s="7">
        <v>2880</v>
      </c>
      <c r="P134" s="7">
        <v>9920</v>
      </c>
      <c r="Q134" s="7">
        <v>7797</v>
      </c>
      <c r="R134" s="7">
        <v>2570</v>
      </c>
      <c r="S134" s="7">
        <v>9705</v>
      </c>
      <c r="T134" s="7">
        <v>7643</v>
      </c>
      <c r="U134" s="7">
        <v>2939</v>
      </c>
      <c r="V134" s="7">
        <v>11105</v>
      </c>
      <c r="W134" s="7">
        <v>6723</v>
      </c>
      <c r="X134" s="7">
        <v>2459</v>
      </c>
      <c r="Y134" s="7">
        <v>10076</v>
      </c>
      <c r="Z134" s="7">
        <v>7759</v>
      </c>
      <c r="AA134" s="7">
        <v>2452</v>
      </c>
      <c r="AB134" s="54">
        <f t="shared" si="131"/>
        <v>10135.799999999999</v>
      </c>
      <c r="AC134" s="55">
        <f t="shared" si="132"/>
        <v>49.962044659141313</v>
      </c>
      <c r="AD134" s="54">
        <f t="shared" si="133"/>
        <v>7491.2</v>
      </c>
      <c r="AE134" s="55">
        <f t="shared" si="134"/>
        <v>36.926110316951743</v>
      </c>
      <c r="AF134" s="54">
        <f t="shared" si="135"/>
        <v>2660</v>
      </c>
      <c r="AG134" s="55">
        <f t="shared" si="136"/>
        <v>13.111845023906936</v>
      </c>
      <c r="AH134" s="54">
        <f t="shared" si="137"/>
        <v>17627</v>
      </c>
      <c r="AI134" s="55">
        <f t="shared" si="138"/>
        <v>86.888154976093062</v>
      </c>
      <c r="AJ134" s="7"/>
      <c r="AK134" s="7"/>
      <c r="AL134" s="7"/>
    </row>
    <row r="135" spans="1:40" ht="18.75" x14ac:dyDescent="0.3">
      <c r="A135" s="7"/>
      <c r="B135" s="17" t="s">
        <v>34</v>
      </c>
      <c r="C135" s="14"/>
      <c r="D135" s="14"/>
      <c r="E135" s="14"/>
      <c r="F135" s="7">
        <v>112</v>
      </c>
      <c r="G135" s="7">
        <v>971</v>
      </c>
      <c r="H135" s="7">
        <v>942</v>
      </c>
      <c r="I135" s="7">
        <v>70</v>
      </c>
      <c r="J135" s="7">
        <v>54</v>
      </c>
      <c r="K135" s="7">
        <v>17</v>
      </c>
      <c r="L135" s="56">
        <v>32762</v>
      </c>
      <c r="M135" s="7">
        <v>14860</v>
      </c>
      <c r="N135" s="7">
        <v>12872</v>
      </c>
      <c r="O135" s="7">
        <v>5030</v>
      </c>
      <c r="P135" s="7">
        <v>13626</v>
      </c>
      <c r="Q135" s="7">
        <v>13077</v>
      </c>
      <c r="R135" s="7">
        <v>6059</v>
      </c>
      <c r="S135" s="7">
        <v>13318</v>
      </c>
      <c r="T135" s="7">
        <v>13369</v>
      </c>
      <c r="U135" s="7">
        <v>6075</v>
      </c>
      <c r="V135" s="7">
        <v>13928</v>
      </c>
      <c r="W135" s="7">
        <v>13147</v>
      </c>
      <c r="X135" s="7">
        <v>5687</v>
      </c>
      <c r="Y135" s="7">
        <v>13721</v>
      </c>
      <c r="Z135" s="7">
        <v>13049</v>
      </c>
      <c r="AA135" s="7">
        <v>5992</v>
      </c>
      <c r="AB135" s="54">
        <f t="shared" si="131"/>
        <v>13890.6</v>
      </c>
      <c r="AC135" s="55">
        <f t="shared" si="132"/>
        <v>42.398510469446308</v>
      </c>
      <c r="AD135" s="54">
        <f t="shared" si="133"/>
        <v>13102.8</v>
      </c>
      <c r="AE135" s="55">
        <f t="shared" si="134"/>
        <v>39.993895366583239</v>
      </c>
      <c r="AF135" s="54">
        <f t="shared" si="135"/>
        <v>5768.6</v>
      </c>
      <c r="AG135" s="55">
        <f t="shared" si="136"/>
        <v>17.607594163970454</v>
      </c>
      <c r="AH135" s="54">
        <f t="shared" si="137"/>
        <v>26993.4</v>
      </c>
      <c r="AI135" s="55">
        <f t="shared" si="138"/>
        <v>82.392405836029553</v>
      </c>
      <c r="AJ135" s="7"/>
      <c r="AK135" s="15"/>
      <c r="AL135" s="15"/>
    </row>
    <row r="136" spans="1:40" ht="18.75" x14ac:dyDescent="0.3">
      <c r="A136" s="7">
        <v>16</v>
      </c>
      <c r="B136" s="8" t="s">
        <v>49</v>
      </c>
      <c r="C136" s="9"/>
      <c r="D136" s="9"/>
      <c r="E136" s="9"/>
      <c r="F136" s="10">
        <v>399</v>
      </c>
      <c r="G136" s="10">
        <v>184</v>
      </c>
      <c r="H136" s="10">
        <v>500</v>
      </c>
      <c r="I136" s="10">
        <v>80</v>
      </c>
      <c r="J136" s="10">
        <v>3</v>
      </c>
      <c r="K136" s="10">
        <v>0</v>
      </c>
      <c r="L136" s="11">
        <f>L138+L139+L140+L141+L142+L143+L144</f>
        <v>11173</v>
      </c>
      <c r="M136" s="11">
        <f t="shared" ref="M136:AA136" si="139">M138+M139+M140+M141+M142+M143+M144</f>
        <v>4945.5599999999995</v>
      </c>
      <c r="N136" s="11">
        <f t="shared" si="139"/>
        <v>4529</v>
      </c>
      <c r="O136" s="11">
        <f t="shared" si="139"/>
        <v>1698</v>
      </c>
      <c r="P136" s="11">
        <f t="shared" si="139"/>
        <v>4101</v>
      </c>
      <c r="Q136" s="11">
        <f t="shared" si="139"/>
        <v>4740</v>
      </c>
      <c r="R136" s="11">
        <f t="shared" si="139"/>
        <v>2332</v>
      </c>
      <c r="S136" s="11">
        <f t="shared" si="139"/>
        <v>4204.37</v>
      </c>
      <c r="T136" s="11">
        <f t="shared" si="139"/>
        <v>4820.8</v>
      </c>
      <c r="U136" s="11">
        <f t="shared" si="139"/>
        <v>2148</v>
      </c>
      <c r="V136" s="11">
        <f t="shared" si="139"/>
        <v>4342</v>
      </c>
      <c r="W136" s="11">
        <f t="shared" si="139"/>
        <v>4777</v>
      </c>
      <c r="X136" s="11">
        <f t="shared" si="139"/>
        <v>2054</v>
      </c>
      <c r="Y136" s="11">
        <f t="shared" si="139"/>
        <v>4451.9799999999996</v>
      </c>
      <c r="Z136" s="11">
        <f t="shared" si="139"/>
        <v>4688.01</v>
      </c>
      <c r="AA136" s="11">
        <f t="shared" si="139"/>
        <v>2032.91</v>
      </c>
      <c r="AB136" s="11">
        <f>(M136+P136+S136+V136+Y136)/5</f>
        <v>4408.982</v>
      </c>
      <c r="AC136" s="12">
        <f>AB136*100/L136</f>
        <v>39.461040007160122</v>
      </c>
      <c r="AD136" s="11">
        <f>(N136+Q136+T136+W136+Z136)/5</f>
        <v>4710.9619999999995</v>
      </c>
      <c r="AE136" s="12">
        <f>AD136*100/L136</f>
        <v>42.163805602792443</v>
      </c>
      <c r="AF136" s="11">
        <f>(O136+R136+U136+X136+AA136)/5</f>
        <v>2052.982</v>
      </c>
      <c r="AG136" s="12">
        <f>AF136*100/L136</f>
        <v>18.374492079119307</v>
      </c>
      <c r="AH136" s="11">
        <f>AB136+AD136</f>
        <v>9119.9439999999995</v>
      </c>
      <c r="AI136" s="12">
        <f>AH136*100/L136</f>
        <v>81.624845609952558</v>
      </c>
      <c r="AJ136" s="10">
        <f>L142+L143</f>
        <v>3710</v>
      </c>
      <c r="AK136" s="11">
        <f>AB142+AB143+AD142+AD143</f>
        <v>3181.442</v>
      </c>
      <c r="AL136" s="12">
        <f>AK136*100/AJ136</f>
        <v>85.753153638814013</v>
      </c>
      <c r="AN136" s="3">
        <f>AK136+AF142+AF143</f>
        <v>3709.89</v>
      </c>
    </row>
    <row r="137" spans="1:40" ht="18.75" x14ac:dyDescent="0.3">
      <c r="A137" s="7"/>
      <c r="B137" s="8" t="s">
        <v>16</v>
      </c>
      <c r="C137" s="9"/>
      <c r="D137" s="9"/>
      <c r="E137" s="9"/>
      <c r="F137" s="10"/>
      <c r="G137" s="10"/>
      <c r="H137" s="10"/>
      <c r="I137" s="10"/>
      <c r="J137" s="10"/>
      <c r="K137" s="10"/>
      <c r="L137" s="10"/>
      <c r="M137" s="12">
        <v>44.263492347623732</v>
      </c>
      <c r="N137" s="12">
        <v>40.5</v>
      </c>
      <c r="O137" s="12">
        <v>15.197350756287479</v>
      </c>
      <c r="P137" s="12">
        <v>36.704555625167814</v>
      </c>
      <c r="Q137" s="12">
        <v>42.423699991049851</v>
      </c>
      <c r="R137" s="12">
        <v>20.871744383782332</v>
      </c>
      <c r="S137" s="12">
        <v>37.629732390584444</v>
      </c>
      <c r="T137" s="12">
        <v>43.146871923386733</v>
      </c>
      <c r="U137" s="12">
        <v>19.224917211133985</v>
      </c>
      <c r="V137" s="12">
        <v>38.861541215430051</v>
      </c>
      <c r="W137" s="12">
        <v>42.754855455115006</v>
      </c>
      <c r="X137" s="12">
        <v>18.383603329454935</v>
      </c>
      <c r="Y137" s="12">
        <v>39.845878456994534</v>
      </c>
      <c r="Z137" s="12">
        <v>41.958381813299923</v>
      </c>
      <c r="AA137" s="12">
        <v>18.194844714937798</v>
      </c>
      <c r="AB137" s="12"/>
      <c r="AC137" s="30"/>
      <c r="AD137" s="10"/>
      <c r="AE137" s="30"/>
      <c r="AF137" s="10"/>
      <c r="AG137" s="10"/>
      <c r="AH137" s="10"/>
      <c r="AI137" s="10"/>
      <c r="AJ137" s="10"/>
      <c r="AK137" s="11"/>
      <c r="AL137" s="10"/>
    </row>
    <row r="138" spans="1:40" ht="18.75" x14ac:dyDescent="0.3">
      <c r="A138" s="7"/>
      <c r="B138" s="17" t="s">
        <v>29</v>
      </c>
      <c r="C138" s="14"/>
      <c r="D138" s="14"/>
      <c r="E138" s="14"/>
      <c r="F138" s="7"/>
      <c r="G138" s="7">
        <v>4</v>
      </c>
      <c r="H138" s="7">
        <v>4</v>
      </c>
      <c r="I138" s="7">
        <v>0</v>
      </c>
      <c r="J138" s="7">
        <v>0</v>
      </c>
      <c r="K138" s="7">
        <v>0</v>
      </c>
      <c r="L138" s="56">
        <v>46</v>
      </c>
      <c r="M138" s="7">
        <v>11</v>
      </c>
      <c r="N138" s="7">
        <v>17</v>
      </c>
      <c r="O138" s="7">
        <v>18</v>
      </c>
      <c r="P138" s="7">
        <v>9</v>
      </c>
      <c r="Q138" s="7">
        <v>18</v>
      </c>
      <c r="R138" s="7">
        <v>19</v>
      </c>
      <c r="S138" s="7">
        <v>9</v>
      </c>
      <c r="T138" s="7">
        <v>18</v>
      </c>
      <c r="U138" s="7">
        <v>19</v>
      </c>
      <c r="V138" s="7">
        <v>9</v>
      </c>
      <c r="W138" s="7">
        <v>16</v>
      </c>
      <c r="X138" s="7">
        <v>21</v>
      </c>
      <c r="Y138" s="7">
        <v>10</v>
      </c>
      <c r="Z138" s="7">
        <v>17</v>
      </c>
      <c r="AA138" s="7">
        <v>19</v>
      </c>
      <c r="AB138" s="54">
        <f>(M138+P138+S138+V138+Y138)/5</f>
        <v>9.6</v>
      </c>
      <c r="AC138" s="55">
        <f>AB138*100/L138</f>
        <v>20.869565217391305</v>
      </c>
      <c r="AD138" s="54">
        <f>(N138+Q138+T138+W138+Z138)/5</f>
        <v>17.2</v>
      </c>
      <c r="AE138" s="55">
        <f>AD138*100/L138</f>
        <v>37.391304347826086</v>
      </c>
      <c r="AF138" s="54">
        <f>(O138+R138+U138+X138+AA138)/5</f>
        <v>19.2</v>
      </c>
      <c r="AG138" s="55">
        <f>AF138*100/L138</f>
        <v>41.739130434782609</v>
      </c>
      <c r="AH138" s="54">
        <f>AB138+AD138</f>
        <v>26.799999999999997</v>
      </c>
      <c r="AI138" s="55">
        <f>AH138*100/L138</f>
        <v>58.260869565217384</v>
      </c>
      <c r="AJ138" s="7"/>
      <c r="AK138" s="7"/>
      <c r="AL138" s="7"/>
    </row>
    <row r="139" spans="1:40" ht="18.75" x14ac:dyDescent="0.3">
      <c r="A139" s="7"/>
      <c r="B139" s="17" t="s">
        <v>30</v>
      </c>
      <c r="C139" s="14"/>
      <c r="D139" s="14"/>
      <c r="E139" s="14"/>
      <c r="F139" s="7">
        <v>72</v>
      </c>
      <c r="G139" s="7">
        <v>43</v>
      </c>
      <c r="H139" s="7">
        <v>102</v>
      </c>
      <c r="I139" s="7">
        <v>12</v>
      </c>
      <c r="J139" s="7">
        <v>1</v>
      </c>
      <c r="K139" s="7">
        <v>0</v>
      </c>
      <c r="L139" s="56">
        <v>1932</v>
      </c>
      <c r="M139" s="7">
        <v>614</v>
      </c>
      <c r="N139" s="7">
        <v>820</v>
      </c>
      <c r="O139" s="7">
        <v>498</v>
      </c>
      <c r="P139" s="7">
        <v>496</v>
      </c>
      <c r="Q139" s="7">
        <v>871</v>
      </c>
      <c r="R139" s="7">
        <v>565</v>
      </c>
      <c r="S139" s="7">
        <v>500</v>
      </c>
      <c r="T139" s="7">
        <v>875</v>
      </c>
      <c r="U139" s="7">
        <v>557</v>
      </c>
      <c r="V139" s="7">
        <v>548</v>
      </c>
      <c r="W139" s="7">
        <v>840</v>
      </c>
      <c r="X139" s="7">
        <v>544</v>
      </c>
      <c r="Y139" s="7">
        <v>611</v>
      </c>
      <c r="Z139" s="7">
        <v>798</v>
      </c>
      <c r="AA139" s="7">
        <v>523</v>
      </c>
      <c r="AB139" s="54">
        <f t="shared" ref="AB139:AB144" si="140">(M139+P139+S139+V139+Y139)/5</f>
        <v>553.79999999999995</v>
      </c>
      <c r="AC139" s="55">
        <f t="shared" ref="AC139:AC144" si="141">AB139*100/L139</f>
        <v>28.66459627329192</v>
      </c>
      <c r="AD139" s="54">
        <f t="shared" ref="AD139:AD144" si="142">(N139+Q139+T139+W139+Z139)/5</f>
        <v>840.8</v>
      </c>
      <c r="AE139" s="55">
        <v>43.519668737060044</v>
      </c>
      <c r="AF139" s="54">
        <f t="shared" ref="AF139:AF144" si="143">(O139+R139+U139+X139+AA139)/5</f>
        <v>537.4</v>
      </c>
      <c r="AG139" s="55">
        <f t="shared" ref="AG139:AG144" si="144">AF139*100/L139</f>
        <v>27.815734989648032</v>
      </c>
      <c r="AH139" s="54">
        <f t="shared" ref="AH139:AH144" si="145">AB139+AD139</f>
        <v>1394.6</v>
      </c>
      <c r="AI139" s="55">
        <f t="shared" ref="AI139:AI144" si="146">AH139*100/L139</f>
        <v>72.184265010351965</v>
      </c>
      <c r="AJ139" s="7"/>
      <c r="AK139" s="7"/>
      <c r="AL139" s="7"/>
    </row>
    <row r="140" spans="1:40" ht="18.75" x14ac:dyDescent="0.3">
      <c r="A140" s="7"/>
      <c r="B140" s="17" t="s">
        <v>31</v>
      </c>
      <c r="C140" s="14"/>
      <c r="D140" s="14"/>
      <c r="E140" s="14"/>
      <c r="F140" s="7">
        <v>88</v>
      </c>
      <c r="G140" s="7">
        <v>49</v>
      </c>
      <c r="H140" s="7">
        <v>124</v>
      </c>
      <c r="I140" s="7">
        <v>13</v>
      </c>
      <c r="J140" s="7">
        <v>0</v>
      </c>
      <c r="K140" s="7">
        <v>0</v>
      </c>
      <c r="L140" s="56">
        <v>2653</v>
      </c>
      <c r="M140" s="7">
        <v>1066</v>
      </c>
      <c r="N140" s="7">
        <v>1164</v>
      </c>
      <c r="O140" s="7">
        <v>423</v>
      </c>
      <c r="P140" s="7">
        <v>864</v>
      </c>
      <c r="Q140" s="7">
        <v>1208</v>
      </c>
      <c r="R140" s="7">
        <v>581</v>
      </c>
      <c r="S140" s="7">
        <v>893</v>
      </c>
      <c r="T140" s="7">
        <v>1196</v>
      </c>
      <c r="U140" s="7">
        <v>564</v>
      </c>
      <c r="V140" s="7">
        <v>918</v>
      </c>
      <c r="W140" s="7">
        <v>1187</v>
      </c>
      <c r="X140" s="7">
        <v>548</v>
      </c>
      <c r="Y140" s="7">
        <v>937</v>
      </c>
      <c r="Z140" s="7">
        <v>1178</v>
      </c>
      <c r="AA140" s="7">
        <v>538</v>
      </c>
      <c r="AB140" s="54">
        <f t="shared" si="140"/>
        <v>935.6</v>
      </c>
      <c r="AC140" s="55">
        <f t="shared" si="141"/>
        <v>35.265736901620805</v>
      </c>
      <c r="AD140" s="54">
        <f t="shared" si="142"/>
        <v>1186.5999999999999</v>
      </c>
      <c r="AE140" s="55">
        <v>44.726724462872212</v>
      </c>
      <c r="AF140" s="54">
        <f t="shared" si="143"/>
        <v>530.79999999999995</v>
      </c>
      <c r="AG140" s="55">
        <f t="shared" si="144"/>
        <v>20.007538635506972</v>
      </c>
      <c r="AH140" s="54">
        <f t="shared" si="145"/>
        <v>2122.1999999999998</v>
      </c>
      <c r="AI140" s="55">
        <f t="shared" si="146"/>
        <v>79.99246136449301</v>
      </c>
      <c r="AJ140" s="7"/>
      <c r="AK140" s="7"/>
      <c r="AL140" s="7"/>
    </row>
    <row r="141" spans="1:40" ht="18.75" x14ac:dyDescent="0.3">
      <c r="A141" s="7"/>
      <c r="B141" s="17" t="s">
        <v>32</v>
      </c>
      <c r="C141" s="14"/>
      <c r="D141" s="14"/>
      <c r="E141" s="14"/>
      <c r="F141" s="7">
        <v>92</v>
      </c>
      <c r="G141" s="7">
        <v>43</v>
      </c>
      <c r="H141" s="7">
        <v>106</v>
      </c>
      <c r="I141" s="7">
        <v>27</v>
      </c>
      <c r="J141" s="7">
        <v>2</v>
      </c>
      <c r="K141" s="7">
        <v>0</v>
      </c>
      <c r="L141" s="56">
        <v>2621</v>
      </c>
      <c r="M141" s="15">
        <v>1205</v>
      </c>
      <c r="N141" s="15">
        <v>1083</v>
      </c>
      <c r="O141" s="15">
        <v>333</v>
      </c>
      <c r="P141" s="15">
        <v>1028</v>
      </c>
      <c r="Q141" s="15">
        <v>1152</v>
      </c>
      <c r="R141" s="15">
        <v>441</v>
      </c>
      <c r="S141" s="15">
        <v>1056.3699999999999</v>
      </c>
      <c r="T141" s="15">
        <v>1148.8</v>
      </c>
      <c r="U141" s="15">
        <v>416</v>
      </c>
      <c r="V141" s="15">
        <v>1088</v>
      </c>
      <c r="W141" s="15">
        <v>1139</v>
      </c>
      <c r="X141" s="15">
        <v>394</v>
      </c>
      <c r="Y141" s="15">
        <v>1097.17</v>
      </c>
      <c r="Z141" s="15">
        <v>1128.17</v>
      </c>
      <c r="AA141" s="15">
        <v>395.67</v>
      </c>
      <c r="AB141" s="54">
        <f t="shared" si="140"/>
        <v>1094.9079999999999</v>
      </c>
      <c r="AC141" s="55">
        <f t="shared" si="141"/>
        <v>41.77443723769553</v>
      </c>
      <c r="AD141" s="54">
        <f t="shared" si="142"/>
        <v>1130.194</v>
      </c>
      <c r="AE141" s="55">
        <v>43.120717283479586</v>
      </c>
      <c r="AF141" s="54">
        <f t="shared" si="143"/>
        <v>395.93400000000003</v>
      </c>
      <c r="AG141" s="55">
        <f t="shared" si="144"/>
        <v>15.106219000381534</v>
      </c>
      <c r="AH141" s="54">
        <f t="shared" si="145"/>
        <v>2225.1019999999999</v>
      </c>
      <c r="AI141" s="55">
        <f t="shared" si="146"/>
        <v>84.895154521175115</v>
      </c>
      <c r="AJ141" s="7"/>
      <c r="AK141" s="7"/>
      <c r="AL141" s="7"/>
    </row>
    <row r="142" spans="1:40" ht="18.75" x14ac:dyDescent="0.3">
      <c r="A142" s="7"/>
      <c r="B142" s="17" t="s">
        <v>33</v>
      </c>
      <c r="C142" s="14"/>
      <c r="D142" s="14"/>
      <c r="E142" s="14"/>
      <c r="F142" s="7">
        <v>39</v>
      </c>
      <c r="G142" s="7">
        <v>3</v>
      </c>
      <c r="H142" s="7">
        <v>29</v>
      </c>
      <c r="I142" s="7">
        <v>13</v>
      </c>
      <c r="J142" s="7">
        <v>0</v>
      </c>
      <c r="K142" s="7">
        <v>0</v>
      </c>
      <c r="L142" s="56">
        <v>799</v>
      </c>
      <c r="M142" s="15">
        <v>398.56</v>
      </c>
      <c r="N142" s="15">
        <v>309</v>
      </c>
      <c r="O142" s="15">
        <v>91</v>
      </c>
      <c r="P142" s="15">
        <v>351</v>
      </c>
      <c r="Q142" s="15">
        <v>327</v>
      </c>
      <c r="R142" s="15">
        <v>121</v>
      </c>
      <c r="S142" s="15">
        <v>356</v>
      </c>
      <c r="T142" s="15">
        <v>323</v>
      </c>
      <c r="U142" s="15">
        <v>120</v>
      </c>
      <c r="V142" s="15">
        <v>350</v>
      </c>
      <c r="W142" s="15">
        <v>341</v>
      </c>
      <c r="X142" s="15">
        <v>108</v>
      </c>
      <c r="Y142" s="15">
        <v>359.81</v>
      </c>
      <c r="Z142" s="15">
        <v>328.84000000000003</v>
      </c>
      <c r="AA142" s="15">
        <v>110.24000000000001</v>
      </c>
      <c r="AB142" s="54">
        <f t="shared" si="140"/>
        <v>363.07399999999996</v>
      </c>
      <c r="AC142" s="55">
        <f t="shared" si="141"/>
        <v>45.441051314142669</v>
      </c>
      <c r="AD142" s="54">
        <f t="shared" si="142"/>
        <v>325.76800000000003</v>
      </c>
      <c r="AE142" s="55">
        <v>40.771964956195248</v>
      </c>
      <c r="AF142" s="54">
        <f t="shared" si="143"/>
        <v>110.048</v>
      </c>
      <c r="AG142" s="55">
        <f t="shared" si="144"/>
        <v>13.773216520650813</v>
      </c>
      <c r="AH142" s="54">
        <f t="shared" si="145"/>
        <v>688.84199999999998</v>
      </c>
      <c r="AI142" s="55">
        <f t="shared" si="146"/>
        <v>86.213016270337917</v>
      </c>
      <c r="AJ142" s="7"/>
      <c r="AK142" s="7"/>
      <c r="AL142" s="7"/>
    </row>
    <row r="143" spans="1:40" ht="18.75" x14ac:dyDescent="0.3">
      <c r="A143" s="7"/>
      <c r="B143" s="17" t="s">
        <v>34</v>
      </c>
      <c r="C143" s="14"/>
      <c r="D143" s="14"/>
      <c r="E143" s="14"/>
      <c r="F143" s="7">
        <v>99</v>
      </c>
      <c r="G143" s="7">
        <v>42</v>
      </c>
      <c r="H143" s="7">
        <v>126</v>
      </c>
      <c r="I143" s="7">
        <v>15</v>
      </c>
      <c r="J143" s="7">
        <v>0</v>
      </c>
      <c r="K143" s="7">
        <v>0</v>
      </c>
      <c r="L143" s="56">
        <v>2911</v>
      </c>
      <c r="M143" s="7">
        <v>1536</v>
      </c>
      <c r="N143" s="7">
        <v>1073</v>
      </c>
      <c r="O143" s="7">
        <v>302</v>
      </c>
      <c r="P143" s="7">
        <v>1262</v>
      </c>
      <c r="Q143" s="7">
        <v>1088</v>
      </c>
      <c r="R143" s="7">
        <v>561</v>
      </c>
      <c r="S143" s="7">
        <v>1300</v>
      </c>
      <c r="T143" s="7">
        <v>1186</v>
      </c>
      <c r="U143" s="7">
        <v>425</v>
      </c>
      <c r="V143" s="7">
        <v>1327</v>
      </c>
      <c r="W143" s="7">
        <v>1186</v>
      </c>
      <c r="X143" s="7">
        <v>398</v>
      </c>
      <c r="Y143" s="7">
        <v>1334</v>
      </c>
      <c r="Z143" s="7">
        <v>1171</v>
      </c>
      <c r="AA143" s="7">
        <v>406</v>
      </c>
      <c r="AB143" s="54">
        <f t="shared" si="140"/>
        <v>1351.8</v>
      </c>
      <c r="AC143" s="55">
        <f t="shared" si="141"/>
        <v>46.43765029199588</v>
      </c>
      <c r="AD143" s="54">
        <f t="shared" si="142"/>
        <v>1140.8</v>
      </c>
      <c r="AE143" s="55">
        <v>39.189282033665407</v>
      </c>
      <c r="AF143" s="54">
        <f t="shared" si="143"/>
        <v>418.4</v>
      </c>
      <c r="AG143" s="55">
        <f t="shared" si="144"/>
        <v>14.373067674338715</v>
      </c>
      <c r="AH143" s="54">
        <f t="shared" si="145"/>
        <v>2492.6</v>
      </c>
      <c r="AI143" s="55">
        <f t="shared" si="146"/>
        <v>85.626932325661286</v>
      </c>
      <c r="AJ143" s="7"/>
      <c r="AK143" s="15"/>
      <c r="AL143" s="15"/>
    </row>
    <row r="144" spans="1:40" ht="56.25" x14ac:dyDescent="0.3">
      <c r="A144" s="7"/>
      <c r="B144" s="13" t="s">
        <v>54</v>
      </c>
      <c r="C144" s="14"/>
      <c r="D144" s="14"/>
      <c r="E144" s="14"/>
      <c r="F144" s="7">
        <v>9</v>
      </c>
      <c r="G144" s="7">
        <v>0</v>
      </c>
      <c r="H144" s="7">
        <v>9</v>
      </c>
      <c r="I144" s="7">
        <v>0</v>
      </c>
      <c r="J144" s="7">
        <v>0</v>
      </c>
      <c r="K144" s="7">
        <v>0</v>
      </c>
      <c r="L144" s="56">
        <v>211</v>
      </c>
      <c r="M144" s="7">
        <v>115</v>
      </c>
      <c r="N144" s="7">
        <v>63</v>
      </c>
      <c r="O144" s="7">
        <v>33</v>
      </c>
      <c r="P144" s="7">
        <v>91</v>
      </c>
      <c r="Q144" s="7">
        <v>76</v>
      </c>
      <c r="R144" s="7">
        <v>44</v>
      </c>
      <c r="S144" s="7">
        <v>90</v>
      </c>
      <c r="T144" s="7">
        <v>74</v>
      </c>
      <c r="U144" s="7">
        <v>47</v>
      </c>
      <c r="V144" s="7">
        <v>102</v>
      </c>
      <c r="W144" s="7">
        <v>68</v>
      </c>
      <c r="X144" s="7">
        <v>41</v>
      </c>
      <c r="Y144" s="7">
        <v>103</v>
      </c>
      <c r="Z144" s="7">
        <v>67</v>
      </c>
      <c r="AA144" s="7">
        <v>41</v>
      </c>
      <c r="AB144" s="54">
        <f t="shared" si="140"/>
        <v>100.2</v>
      </c>
      <c r="AC144" s="55">
        <f t="shared" si="141"/>
        <v>47.488151658767769</v>
      </c>
      <c r="AD144" s="54">
        <f t="shared" si="142"/>
        <v>69.599999999999994</v>
      </c>
      <c r="AE144" s="55">
        <v>32.985781990521325</v>
      </c>
      <c r="AF144" s="54">
        <f t="shared" si="143"/>
        <v>41.2</v>
      </c>
      <c r="AG144" s="55">
        <f t="shared" si="144"/>
        <v>19.526066350710902</v>
      </c>
      <c r="AH144" s="54">
        <f t="shared" si="145"/>
        <v>169.8</v>
      </c>
      <c r="AI144" s="55">
        <f t="shared" si="146"/>
        <v>80.473933649289094</v>
      </c>
      <c r="AJ144" s="7"/>
      <c r="AK144" s="7"/>
      <c r="AL144" s="7"/>
    </row>
    <row r="145" spans="1:40" ht="18.75" x14ac:dyDescent="0.3">
      <c r="A145" s="7">
        <v>17</v>
      </c>
      <c r="B145" s="8" t="s">
        <v>50</v>
      </c>
      <c r="C145" s="28"/>
      <c r="D145" s="28"/>
      <c r="E145" s="28"/>
      <c r="F145" s="31">
        <v>541</v>
      </c>
      <c r="G145" s="31">
        <v>768</v>
      </c>
      <c r="H145" s="31">
        <v>735</v>
      </c>
      <c r="I145" s="31">
        <v>370</v>
      </c>
      <c r="J145" s="31">
        <v>204</v>
      </c>
      <c r="K145" s="31">
        <v>0</v>
      </c>
      <c r="L145" s="31">
        <f>L147+L148+L149+L150+L151+L152</f>
        <v>31788</v>
      </c>
      <c r="M145" s="31">
        <f t="shared" ref="M145:AA145" si="147">M147+M148+M149+M150+M151+M152</f>
        <v>13973</v>
      </c>
      <c r="N145" s="31">
        <f t="shared" si="147"/>
        <v>13140</v>
      </c>
      <c r="O145" s="31">
        <f t="shared" si="147"/>
        <v>4675</v>
      </c>
      <c r="P145" s="31">
        <f t="shared" si="147"/>
        <v>12804</v>
      </c>
      <c r="Q145" s="31">
        <f t="shared" si="147"/>
        <v>13985</v>
      </c>
      <c r="R145" s="31">
        <f t="shared" si="147"/>
        <v>4999</v>
      </c>
      <c r="S145" s="31">
        <f t="shared" si="147"/>
        <v>12327</v>
      </c>
      <c r="T145" s="31">
        <f t="shared" si="147"/>
        <v>14168</v>
      </c>
      <c r="U145" s="31">
        <f t="shared" si="147"/>
        <v>5293</v>
      </c>
      <c r="V145" s="31">
        <f t="shared" si="147"/>
        <v>12250</v>
      </c>
      <c r="W145" s="31">
        <f t="shared" si="147"/>
        <v>14115</v>
      </c>
      <c r="X145" s="31">
        <f t="shared" si="147"/>
        <v>5423</v>
      </c>
      <c r="Y145" s="31">
        <f t="shared" si="147"/>
        <v>12631</v>
      </c>
      <c r="Z145" s="31">
        <f t="shared" si="147"/>
        <v>13951</v>
      </c>
      <c r="AA145" s="31">
        <f t="shared" si="147"/>
        <v>5206</v>
      </c>
      <c r="AB145" s="11">
        <f>(M145+P145+S145+V145+Y145)/5</f>
        <v>12797</v>
      </c>
      <c r="AC145" s="12">
        <f>AB145*100/L145</f>
        <v>40.257329809991191</v>
      </c>
      <c r="AD145" s="11">
        <f>(N145+Q145+T145+W145+Z145)/5</f>
        <v>13871.8</v>
      </c>
      <c r="AE145" s="12">
        <f>AD145*100/L145</f>
        <v>43.638479929533155</v>
      </c>
      <c r="AF145" s="11">
        <f>(O145+R145+U145+X145+AA145)/5</f>
        <v>5119.2</v>
      </c>
      <c r="AG145" s="12">
        <f>AF145*100/L145</f>
        <v>16.104190260475651</v>
      </c>
      <c r="AH145" s="11">
        <f t="shared" ref="AH145" si="148">(AB145+AD145)</f>
        <v>26668.799999999999</v>
      </c>
      <c r="AI145" s="12">
        <f t="shared" ref="AI145" si="149">(AH145*100/L145)</f>
        <v>83.895809739524353</v>
      </c>
      <c r="AJ145" s="10">
        <f>L151+L152</f>
        <v>10151</v>
      </c>
      <c r="AK145" s="11">
        <f>AB151+AB152+AD151+AD152</f>
        <v>9224.8000000000011</v>
      </c>
      <c r="AL145" s="12">
        <f>AK145*100/AJ145</f>
        <v>90.87577578563689</v>
      </c>
      <c r="AN145" s="3">
        <f>AK145+AF151+AF152</f>
        <v>10151.000000000002</v>
      </c>
    </row>
    <row r="146" spans="1:40" ht="18.75" x14ac:dyDescent="0.3">
      <c r="A146" s="7"/>
      <c r="B146" s="8" t="s">
        <v>16</v>
      </c>
      <c r="C146" s="28"/>
      <c r="D146" s="28"/>
      <c r="E146" s="28"/>
      <c r="F146" s="32"/>
      <c r="G146" s="32"/>
      <c r="H146" s="32"/>
      <c r="I146" s="32"/>
      <c r="J146" s="32"/>
      <c r="K146" s="32"/>
      <c r="L146" s="33"/>
      <c r="M146" s="34">
        <v>44</v>
      </c>
      <c r="N146" s="35">
        <v>40</v>
      </c>
      <c r="O146" s="35">
        <v>18</v>
      </c>
      <c r="P146" s="36">
        <v>40.279350700000002</v>
      </c>
      <c r="Q146" s="36">
        <v>40.848747959999997</v>
      </c>
      <c r="R146" s="36">
        <v>18.871901350000002</v>
      </c>
      <c r="S146" s="36">
        <v>38.778784450000003</v>
      </c>
      <c r="T146" s="36">
        <v>41.424436890000003</v>
      </c>
      <c r="U146" s="36">
        <v>19.796778660000001</v>
      </c>
      <c r="V146" s="36">
        <v>38.536554670000001</v>
      </c>
      <c r="W146" s="36">
        <v>41.257707310000001</v>
      </c>
      <c r="X146" s="36">
        <v>20.205738010000001</v>
      </c>
      <c r="Y146" s="36">
        <v>39.735120170000002</v>
      </c>
      <c r="Z146" s="36">
        <v>40.741789349999998</v>
      </c>
      <c r="AA146" s="36">
        <v>19.52309047</v>
      </c>
      <c r="AB146" s="11"/>
      <c r="AC146" s="12"/>
      <c r="AD146" s="10"/>
      <c r="AE146" s="12"/>
      <c r="AF146" s="11"/>
      <c r="AG146" s="12"/>
      <c r="AH146" s="11"/>
      <c r="AI146" s="12"/>
      <c r="AJ146" s="10"/>
      <c r="AK146" s="11"/>
      <c r="AL146" s="10"/>
    </row>
    <row r="147" spans="1:40" ht="18.75" x14ac:dyDescent="0.3">
      <c r="A147" s="7"/>
      <c r="B147" s="17" t="s">
        <v>29</v>
      </c>
      <c r="C147" s="14"/>
      <c r="D147" s="14"/>
      <c r="E147" s="14"/>
      <c r="F147" s="7">
        <v>29</v>
      </c>
      <c r="G147" s="7">
        <v>39</v>
      </c>
      <c r="H147" s="7">
        <v>45</v>
      </c>
      <c r="I147" s="7">
        <v>13</v>
      </c>
      <c r="J147" s="7">
        <v>10</v>
      </c>
      <c r="K147" s="7">
        <v>0</v>
      </c>
      <c r="L147" s="56">
        <v>674</v>
      </c>
      <c r="M147" s="7">
        <v>225</v>
      </c>
      <c r="N147" s="7">
        <v>242</v>
      </c>
      <c r="O147" s="7">
        <v>207</v>
      </c>
      <c r="P147" s="7">
        <v>231</v>
      </c>
      <c r="Q147" s="7">
        <v>274</v>
      </c>
      <c r="R147" s="7">
        <v>169</v>
      </c>
      <c r="S147" s="7">
        <v>215</v>
      </c>
      <c r="T147" s="7">
        <v>270</v>
      </c>
      <c r="U147" s="7">
        <v>189</v>
      </c>
      <c r="V147" s="7">
        <v>223</v>
      </c>
      <c r="W147" s="7">
        <v>242</v>
      </c>
      <c r="X147" s="7">
        <v>209</v>
      </c>
      <c r="Y147" s="7">
        <v>252</v>
      </c>
      <c r="Z147" s="7">
        <v>253</v>
      </c>
      <c r="AA147" s="7">
        <v>169</v>
      </c>
      <c r="AB147" s="54">
        <f>(M147+P147+S147+V147+Y147)/5</f>
        <v>229.2</v>
      </c>
      <c r="AC147" s="55">
        <f>AB147*100/L147</f>
        <v>34.005934718100889</v>
      </c>
      <c r="AD147" s="54">
        <f>(N147+Q147+T147+W147+Z147)/5</f>
        <v>256.2</v>
      </c>
      <c r="AE147" s="55">
        <f>AD147*100/L147</f>
        <v>38.011869436201778</v>
      </c>
      <c r="AF147" s="54">
        <f>(O147+R147+U147+X147+AA147)/5</f>
        <v>188.6</v>
      </c>
      <c r="AG147" s="55">
        <f>AF147*100/L147</f>
        <v>27.98219584569733</v>
      </c>
      <c r="AH147" s="54">
        <f>AB147+AD147</f>
        <v>485.4</v>
      </c>
      <c r="AI147" s="55">
        <f>AH147*100/L147</f>
        <v>72.017804154302667</v>
      </c>
      <c r="AJ147" s="15"/>
      <c r="AK147" s="7"/>
      <c r="AL147" s="7"/>
    </row>
    <row r="148" spans="1:40" ht="18.75" x14ac:dyDescent="0.3">
      <c r="A148" s="7"/>
      <c r="B148" s="17" t="s">
        <v>30</v>
      </c>
      <c r="C148" s="14"/>
      <c r="D148" s="14"/>
      <c r="E148" s="14"/>
      <c r="F148" s="37">
        <v>97</v>
      </c>
      <c r="G148" s="37">
        <v>145</v>
      </c>
      <c r="H148" s="37">
        <v>152</v>
      </c>
      <c r="I148" s="37">
        <v>55</v>
      </c>
      <c r="J148" s="37">
        <v>35</v>
      </c>
      <c r="K148" s="7">
        <v>0</v>
      </c>
      <c r="L148" s="71">
        <v>4943</v>
      </c>
      <c r="M148" s="37">
        <v>1848</v>
      </c>
      <c r="N148" s="37">
        <v>2024</v>
      </c>
      <c r="O148" s="37">
        <v>1071</v>
      </c>
      <c r="P148" s="37">
        <v>1746</v>
      </c>
      <c r="Q148" s="37">
        <v>2065</v>
      </c>
      <c r="R148" s="37">
        <v>1132</v>
      </c>
      <c r="S148" s="37">
        <v>1699</v>
      </c>
      <c r="T148" s="37">
        <v>2056</v>
      </c>
      <c r="U148" s="37">
        <v>1188</v>
      </c>
      <c r="V148" s="37">
        <v>1585</v>
      </c>
      <c r="W148" s="37">
        <v>2140</v>
      </c>
      <c r="X148" s="37">
        <v>1218</v>
      </c>
      <c r="Y148" s="37">
        <v>1716</v>
      </c>
      <c r="Z148" s="37">
        <v>2085</v>
      </c>
      <c r="AA148" s="37">
        <v>1142</v>
      </c>
      <c r="AB148" s="54">
        <f t="shared" ref="AB148:AB152" si="150">(M148+P148+S148+V148+Y148)/5</f>
        <v>1718.8</v>
      </c>
      <c r="AC148" s="55">
        <f t="shared" ref="AC148:AC152" si="151">AB148*100/L148</f>
        <v>34.772405421808621</v>
      </c>
      <c r="AD148" s="54">
        <f t="shared" ref="AD148:AD152" si="152">(N148+Q148+T148+W148+Z148)/5</f>
        <v>2074</v>
      </c>
      <c r="AE148" s="55">
        <f t="shared" ref="AE148:AE152" si="153">AD148*100/L148</f>
        <v>41.958324903904511</v>
      </c>
      <c r="AF148" s="54">
        <f t="shared" ref="AF148:AF152" si="154">(O148+R148+U148+X148+AA148)/5</f>
        <v>1150.2</v>
      </c>
      <c r="AG148" s="55">
        <f t="shared" ref="AG148:AG152" si="155">AF148*100/L148</f>
        <v>23.269269674286871</v>
      </c>
      <c r="AH148" s="54">
        <f t="shared" ref="AH148:AH152" si="156">AB148+AD148</f>
        <v>3792.8</v>
      </c>
      <c r="AI148" s="55">
        <f t="shared" ref="AI148:AI152" si="157">AH148*100/L148</f>
        <v>76.730730325713125</v>
      </c>
      <c r="AJ148" s="15"/>
      <c r="AK148" s="7"/>
      <c r="AL148" s="7"/>
    </row>
    <row r="149" spans="1:40" ht="18.75" x14ac:dyDescent="0.3">
      <c r="A149" s="7"/>
      <c r="B149" s="17" t="s">
        <v>31</v>
      </c>
      <c r="C149" s="14"/>
      <c r="D149" s="14"/>
      <c r="E149" s="14"/>
      <c r="F149" s="37">
        <v>136</v>
      </c>
      <c r="G149" s="37">
        <v>189</v>
      </c>
      <c r="H149" s="37">
        <v>185</v>
      </c>
      <c r="I149" s="37">
        <v>90</v>
      </c>
      <c r="J149" s="37">
        <v>52</v>
      </c>
      <c r="K149" s="7">
        <v>0</v>
      </c>
      <c r="L149" s="71">
        <v>8074</v>
      </c>
      <c r="M149" s="37">
        <v>3504</v>
      </c>
      <c r="N149" s="37">
        <v>3164</v>
      </c>
      <c r="O149" s="37">
        <v>1406</v>
      </c>
      <c r="P149" s="37">
        <v>3215</v>
      </c>
      <c r="Q149" s="37">
        <v>3421</v>
      </c>
      <c r="R149" s="37">
        <v>1438</v>
      </c>
      <c r="S149" s="37">
        <v>2999</v>
      </c>
      <c r="T149" s="37">
        <v>3468</v>
      </c>
      <c r="U149" s="37">
        <v>1607</v>
      </c>
      <c r="V149" s="37">
        <v>2950</v>
      </c>
      <c r="W149" s="37">
        <v>3493</v>
      </c>
      <c r="X149" s="37">
        <v>1631</v>
      </c>
      <c r="Y149" s="37">
        <v>3160</v>
      </c>
      <c r="Z149" s="37">
        <v>3395</v>
      </c>
      <c r="AA149" s="37">
        <v>1519</v>
      </c>
      <c r="AB149" s="54">
        <f t="shared" si="150"/>
        <v>3165.6</v>
      </c>
      <c r="AC149" s="55">
        <f t="shared" si="151"/>
        <v>39.207332177359426</v>
      </c>
      <c r="AD149" s="54">
        <f t="shared" si="152"/>
        <v>3388.2</v>
      </c>
      <c r="AE149" s="55">
        <f t="shared" si="153"/>
        <v>41.964329947981177</v>
      </c>
      <c r="AF149" s="54">
        <f t="shared" si="154"/>
        <v>1520.2</v>
      </c>
      <c r="AG149" s="55">
        <f t="shared" si="155"/>
        <v>18.8283378746594</v>
      </c>
      <c r="AH149" s="54">
        <f t="shared" si="156"/>
        <v>6553.7999999999993</v>
      </c>
      <c r="AI149" s="55">
        <f t="shared" si="157"/>
        <v>81.171662125340589</v>
      </c>
      <c r="AJ149" s="15"/>
      <c r="AK149" s="7"/>
      <c r="AL149" s="7"/>
    </row>
    <row r="150" spans="1:40" ht="18.75" x14ac:dyDescent="0.3">
      <c r="A150" s="7"/>
      <c r="B150" s="17" t="s">
        <v>32</v>
      </c>
      <c r="C150" s="14"/>
      <c r="D150" s="14"/>
      <c r="E150" s="14"/>
      <c r="F150" s="37">
        <v>124</v>
      </c>
      <c r="G150" s="37">
        <v>157</v>
      </c>
      <c r="H150" s="37">
        <v>150</v>
      </c>
      <c r="I150" s="37">
        <v>84</v>
      </c>
      <c r="J150" s="37">
        <v>43</v>
      </c>
      <c r="K150" s="7">
        <v>0</v>
      </c>
      <c r="L150" s="71">
        <v>7946</v>
      </c>
      <c r="M150" s="37">
        <v>3619</v>
      </c>
      <c r="N150" s="37">
        <v>3015</v>
      </c>
      <c r="O150" s="37">
        <v>1312</v>
      </c>
      <c r="P150" s="37">
        <v>3350</v>
      </c>
      <c r="Q150" s="37">
        <v>3300</v>
      </c>
      <c r="R150" s="37">
        <v>1296</v>
      </c>
      <c r="S150" s="37">
        <v>3219</v>
      </c>
      <c r="T150" s="37">
        <v>3378</v>
      </c>
      <c r="U150" s="37">
        <v>1349</v>
      </c>
      <c r="V150" s="37">
        <v>3386</v>
      </c>
      <c r="W150" s="37">
        <v>3238</v>
      </c>
      <c r="X150" s="37">
        <v>1322</v>
      </c>
      <c r="Y150" s="37">
        <v>3357</v>
      </c>
      <c r="Z150" s="37">
        <v>3198</v>
      </c>
      <c r="AA150" s="37">
        <v>1391</v>
      </c>
      <c r="AB150" s="54">
        <f t="shared" si="150"/>
        <v>3386.2</v>
      </c>
      <c r="AC150" s="55">
        <f t="shared" si="151"/>
        <v>42.615152277875659</v>
      </c>
      <c r="AD150" s="54">
        <f t="shared" si="152"/>
        <v>3225.8</v>
      </c>
      <c r="AE150" s="55">
        <f t="shared" si="153"/>
        <v>40.59652655424113</v>
      </c>
      <c r="AF150" s="54">
        <f t="shared" si="154"/>
        <v>1334</v>
      </c>
      <c r="AG150" s="55">
        <f t="shared" si="155"/>
        <v>16.788321167883211</v>
      </c>
      <c r="AH150" s="54">
        <f t="shared" si="156"/>
        <v>6612</v>
      </c>
      <c r="AI150" s="55">
        <f t="shared" si="157"/>
        <v>83.211678832116789</v>
      </c>
      <c r="AJ150" s="7"/>
      <c r="AK150" s="7"/>
      <c r="AL150" s="7"/>
    </row>
    <row r="151" spans="1:40" ht="18.75" x14ac:dyDescent="0.3">
      <c r="A151" s="7"/>
      <c r="B151" s="17" t="s">
        <v>33</v>
      </c>
      <c r="C151" s="14"/>
      <c r="D151" s="14"/>
      <c r="E151" s="14"/>
      <c r="F151" s="37">
        <v>100</v>
      </c>
      <c r="G151" s="37">
        <v>41</v>
      </c>
      <c r="H151" s="37">
        <v>41</v>
      </c>
      <c r="I151" s="37">
        <v>61</v>
      </c>
      <c r="J151" s="37">
        <v>39</v>
      </c>
      <c r="K151" s="7">
        <v>0</v>
      </c>
      <c r="L151" s="71">
        <v>5025</v>
      </c>
      <c r="M151" s="37">
        <v>2559</v>
      </c>
      <c r="N151" s="37">
        <v>2181</v>
      </c>
      <c r="O151" s="37">
        <v>285</v>
      </c>
      <c r="P151" s="37">
        <v>2330</v>
      </c>
      <c r="Q151" s="37">
        <v>2280</v>
      </c>
      <c r="R151" s="37">
        <v>415</v>
      </c>
      <c r="S151" s="37">
        <v>2276</v>
      </c>
      <c r="T151" s="37">
        <v>2283</v>
      </c>
      <c r="U151" s="37">
        <v>466</v>
      </c>
      <c r="V151" s="37">
        <v>2217</v>
      </c>
      <c r="W151" s="37">
        <v>2259</v>
      </c>
      <c r="X151" s="37">
        <v>549</v>
      </c>
      <c r="Y151" s="37">
        <v>2222</v>
      </c>
      <c r="Z151" s="37">
        <v>2307</v>
      </c>
      <c r="AA151" s="37">
        <v>496</v>
      </c>
      <c r="AB151" s="54">
        <f t="shared" si="150"/>
        <v>2320.8000000000002</v>
      </c>
      <c r="AC151" s="55">
        <f t="shared" si="151"/>
        <v>46.185074626865678</v>
      </c>
      <c r="AD151" s="54">
        <f t="shared" si="152"/>
        <v>2262</v>
      </c>
      <c r="AE151" s="55">
        <f t="shared" si="153"/>
        <v>45.014925373134325</v>
      </c>
      <c r="AF151" s="54">
        <f t="shared" si="154"/>
        <v>442.2</v>
      </c>
      <c r="AG151" s="55">
        <f t="shared" si="155"/>
        <v>8.8000000000000007</v>
      </c>
      <c r="AH151" s="54">
        <f t="shared" si="156"/>
        <v>4582.8</v>
      </c>
      <c r="AI151" s="55">
        <f t="shared" si="157"/>
        <v>91.2</v>
      </c>
      <c r="AJ151" s="15"/>
      <c r="AK151" s="7"/>
      <c r="AL151" s="7"/>
    </row>
    <row r="152" spans="1:40" ht="18.75" x14ac:dyDescent="0.3">
      <c r="A152" s="7"/>
      <c r="B152" s="17" t="s">
        <v>34</v>
      </c>
      <c r="C152" s="14"/>
      <c r="D152" s="14"/>
      <c r="E152" s="14"/>
      <c r="F152" s="37">
        <v>55</v>
      </c>
      <c r="G152" s="37">
        <v>197</v>
      </c>
      <c r="H152" s="37">
        <v>162</v>
      </c>
      <c r="I152" s="37">
        <v>67</v>
      </c>
      <c r="J152" s="37">
        <v>25</v>
      </c>
      <c r="K152" s="7">
        <v>0</v>
      </c>
      <c r="L152" s="71">
        <v>5126</v>
      </c>
      <c r="M152" s="37">
        <v>2218</v>
      </c>
      <c r="N152" s="37">
        <v>2514</v>
      </c>
      <c r="O152" s="37">
        <v>394</v>
      </c>
      <c r="P152" s="37">
        <v>1932</v>
      </c>
      <c r="Q152" s="37">
        <v>2645</v>
      </c>
      <c r="R152" s="37">
        <v>549</v>
      </c>
      <c r="S152" s="37">
        <v>1919</v>
      </c>
      <c r="T152" s="37">
        <v>2713</v>
      </c>
      <c r="U152" s="37">
        <v>494</v>
      </c>
      <c r="V152" s="37">
        <v>1889</v>
      </c>
      <c r="W152" s="37">
        <v>2743</v>
      </c>
      <c r="X152" s="37">
        <v>494</v>
      </c>
      <c r="Y152" s="37">
        <v>1924</v>
      </c>
      <c r="Z152" s="37">
        <v>2713</v>
      </c>
      <c r="AA152" s="37">
        <v>489</v>
      </c>
      <c r="AB152" s="54">
        <f t="shared" si="150"/>
        <v>1976.4</v>
      </c>
      <c r="AC152" s="55">
        <f t="shared" si="151"/>
        <v>38.556379243074524</v>
      </c>
      <c r="AD152" s="54">
        <f t="shared" si="152"/>
        <v>2665.6</v>
      </c>
      <c r="AE152" s="55">
        <f t="shared" si="153"/>
        <v>52.001560671088569</v>
      </c>
      <c r="AF152" s="54">
        <f t="shared" si="154"/>
        <v>484</v>
      </c>
      <c r="AG152" s="55">
        <f t="shared" si="155"/>
        <v>9.4420600858369106</v>
      </c>
      <c r="AH152" s="54">
        <f t="shared" si="156"/>
        <v>4642</v>
      </c>
      <c r="AI152" s="55">
        <f t="shared" si="157"/>
        <v>90.557939914163086</v>
      </c>
      <c r="AJ152" s="15"/>
      <c r="AK152" s="15"/>
      <c r="AL152" s="15"/>
    </row>
    <row r="153" spans="1:40" ht="18.75" x14ac:dyDescent="0.3">
      <c r="A153" s="7">
        <v>18</v>
      </c>
      <c r="B153" s="8" t="s">
        <v>51</v>
      </c>
      <c r="C153" s="9"/>
      <c r="D153" s="9"/>
      <c r="E153" s="9"/>
      <c r="F153" s="10">
        <v>75655</v>
      </c>
      <c r="G153" s="10">
        <v>0</v>
      </c>
      <c r="H153" s="10">
        <v>56949</v>
      </c>
      <c r="I153" s="10">
        <v>18706</v>
      </c>
      <c r="J153" s="10">
        <v>0</v>
      </c>
      <c r="K153" s="10">
        <v>0</v>
      </c>
      <c r="L153" s="10">
        <f>L155+L156+L157+L158+L159+L160+L161</f>
        <v>63713</v>
      </c>
      <c r="M153" s="10">
        <f t="shared" ref="M153:AA153" si="158">M155+M156+M157+M158+M159+M160+M161</f>
        <v>26830</v>
      </c>
      <c r="N153" s="10">
        <f t="shared" si="158"/>
        <v>29632</v>
      </c>
      <c r="O153" s="10">
        <f t="shared" si="158"/>
        <v>7251</v>
      </c>
      <c r="P153" s="10">
        <f t="shared" si="158"/>
        <v>25359</v>
      </c>
      <c r="Q153" s="10">
        <f t="shared" si="158"/>
        <v>29752</v>
      </c>
      <c r="R153" s="10">
        <f t="shared" si="158"/>
        <v>8602</v>
      </c>
      <c r="S153" s="10">
        <f t="shared" si="158"/>
        <v>28429</v>
      </c>
      <c r="T153" s="10">
        <f t="shared" si="158"/>
        <v>27559</v>
      </c>
      <c r="U153" s="10">
        <f t="shared" si="158"/>
        <v>7725</v>
      </c>
      <c r="V153" s="10">
        <f t="shared" si="158"/>
        <v>24491</v>
      </c>
      <c r="W153" s="10">
        <f t="shared" si="158"/>
        <v>34327</v>
      </c>
      <c r="X153" s="10">
        <f t="shared" si="158"/>
        <v>4895</v>
      </c>
      <c r="Y153" s="10">
        <f t="shared" si="158"/>
        <v>26688</v>
      </c>
      <c r="Z153" s="10">
        <f t="shared" si="158"/>
        <v>29594</v>
      </c>
      <c r="AA153" s="10">
        <f t="shared" si="158"/>
        <v>7431</v>
      </c>
      <c r="AB153" s="11">
        <f>(M153+P153+S153+V153+Y153)/5</f>
        <v>26359.4</v>
      </c>
      <c r="AC153" s="12">
        <f>AB153*100/L153</f>
        <v>41.372090468193306</v>
      </c>
      <c r="AD153" s="11">
        <f>(N153+Q153+T153+W153+Z153)/5</f>
        <v>30172.799999999999</v>
      </c>
      <c r="AE153" s="12">
        <f>AD153*100/L153</f>
        <v>47.357368198012963</v>
      </c>
      <c r="AF153" s="11">
        <f>(O153+R153+U153+X153+AA153)/5</f>
        <v>7180.8</v>
      </c>
      <c r="AG153" s="12">
        <f>AF153*100/L153</f>
        <v>11.270541333793732</v>
      </c>
      <c r="AH153" s="11">
        <f t="shared" ref="AH153" si="159">(AB153+AD153)</f>
        <v>56532.2</v>
      </c>
      <c r="AI153" s="12">
        <f t="shared" ref="AI153" si="160">(AH153*100/L153)</f>
        <v>88.72945866620627</v>
      </c>
      <c r="AJ153" s="10">
        <f>L159+L160</f>
        <v>19010</v>
      </c>
      <c r="AK153" s="11">
        <f>AB159+AB160+AD159+AD160</f>
        <v>16500.2</v>
      </c>
      <c r="AL153" s="12">
        <f>AK153*100/AJ153</f>
        <v>86.797475013150972</v>
      </c>
      <c r="AN153" s="3">
        <f>AK153+AF159+AF160</f>
        <v>19010.000000000004</v>
      </c>
    </row>
    <row r="154" spans="1:40" ht="18.75" x14ac:dyDescent="0.3">
      <c r="A154" s="7"/>
      <c r="B154" s="22" t="s">
        <v>16</v>
      </c>
      <c r="C154" s="9"/>
      <c r="D154" s="9"/>
      <c r="E154" s="9"/>
      <c r="F154" s="10"/>
      <c r="G154" s="10"/>
      <c r="H154" s="10"/>
      <c r="I154" s="10"/>
      <c r="J154" s="10"/>
      <c r="K154" s="10"/>
      <c r="L154" s="10"/>
      <c r="M154" s="12">
        <v>42.110715238648311</v>
      </c>
      <c r="N154" s="12">
        <v>46.508561831965217</v>
      </c>
      <c r="O154" s="12">
        <v>11.380722929386467</v>
      </c>
      <c r="P154" s="12">
        <v>39.801924254076873</v>
      </c>
      <c r="Q154" s="12">
        <v>46.696906439816047</v>
      </c>
      <c r="R154" s="12">
        <v>13.501169306107075</v>
      </c>
      <c r="S154" s="12">
        <v>44.620407138260639</v>
      </c>
      <c r="T154" s="12">
        <v>43.254908731342113</v>
      </c>
      <c r="U154" s="12">
        <v>12.124684130397251</v>
      </c>
      <c r="V154" s="12">
        <v>38.439564923955864</v>
      </c>
      <c r="W154" s="12">
        <v>53.877544614128986</v>
      </c>
      <c r="X154" s="12">
        <v>7.682890461915151</v>
      </c>
      <c r="Y154" s="12">
        <v>41.887840786024832</v>
      </c>
      <c r="Z154" s="12">
        <v>46.448919372812455</v>
      </c>
      <c r="AA154" s="12">
        <v>11.663239841162714</v>
      </c>
      <c r="AB154" s="12"/>
      <c r="AC154" s="11"/>
      <c r="AD154" s="12"/>
      <c r="AE154" s="10"/>
      <c r="AF154" s="12"/>
      <c r="AG154" s="10"/>
      <c r="AH154" s="11"/>
      <c r="AI154" s="10"/>
      <c r="AJ154" s="10"/>
      <c r="AK154" s="11"/>
      <c r="AL154" s="10"/>
    </row>
    <row r="155" spans="1:40" ht="18.75" x14ac:dyDescent="0.3">
      <c r="A155" s="7"/>
      <c r="B155" s="17" t="s">
        <v>29</v>
      </c>
      <c r="C155" s="14"/>
      <c r="D155" s="14"/>
      <c r="E155" s="14"/>
      <c r="F155" s="7">
        <v>77</v>
      </c>
      <c r="G155" s="7">
        <v>0</v>
      </c>
      <c r="H155" s="7">
        <v>77</v>
      </c>
      <c r="I155" s="7">
        <v>0</v>
      </c>
      <c r="J155" s="7">
        <v>0</v>
      </c>
      <c r="K155" s="7">
        <v>0</v>
      </c>
      <c r="L155" s="56">
        <v>125</v>
      </c>
      <c r="M155" s="7">
        <v>72</v>
      </c>
      <c r="N155" s="7">
        <v>48</v>
      </c>
      <c r="O155" s="7">
        <v>5</v>
      </c>
      <c r="P155" s="7">
        <v>69</v>
      </c>
      <c r="Q155" s="7">
        <v>42</v>
      </c>
      <c r="R155" s="7">
        <v>14</v>
      </c>
      <c r="S155" s="7">
        <v>62</v>
      </c>
      <c r="T155" s="7">
        <v>49</v>
      </c>
      <c r="U155" s="7">
        <v>14</v>
      </c>
      <c r="V155" s="7">
        <v>66</v>
      </c>
      <c r="W155" s="7">
        <v>45</v>
      </c>
      <c r="X155" s="7">
        <v>14</v>
      </c>
      <c r="Y155" s="7">
        <v>71</v>
      </c>
      <c r="Z155" s="7">
        <v>40</v>
      </c>
      <c r="AA155" s="7">
        <v>14</v>
      </c>
      <c r="AB155" s="54">
        <f>(M155+P155+S155+V155+Y155)/5</f>
        <v>68</v>
      </c>
      <c r="AC155" s="55">
        <f>AB155*100/L155</f>
        <v>54.4</v>
      </c>
      <c r="AD155" s="54">
        <f>(N155+Q155+T155+W155+Z155)/5</f>
        <v>44.8</v>
      </c>
      <c r="AE155" s="55">
        <f>AD155*100/L155</f>
        <v>35.840000000000003</v>
      </c>
      <c r="AF155" s="54">
        <f>(O155+R155+U155+X155+AA155)/5</f>
        <v>12.2</v>
      </c>
      <c r="AG155" s="55">
        <f>AF155*100/L155</f>
        <v>9.76</v>
      </c>
      <c r="AH155" s="54">
        <f>AB155+AD155</f>
        <v>112.8</v>
      </c>
      <c r="AI155" s="55">
        <f>AH155*100/L155</f>
        <v>90.24</v>
      </c>
      <c r="AJ155" s="7"/>
      <c r="AK155" s="7"/>
      <c r="AL155" s="7"/>
    </row>
    <row r="156" spans="1:40" ht="18.75" x14ac:dyDescent="0.3">
      <c r="A156" s="7"/>
      <c r="B156" s="17" t="s">
        <v>30</v>
      </c>
      <c r="C156" s="14"/>
      <c r="D156" s="14"/>
      <c r="E156" s="14"/>
      <c r="F156" s="7">
        <v>4562</v>
      </c>
      <c r="G156" s="7">
        <v>0</v>
      </c>
      <c r="H156" s="7">
        <v>4162</v>
      </c>
      <c r="I156" s="7">
        <v>400</v>
      </c>
      <c r="J156" s="7">
        <v>0</v>
      </c>
      <c r="K156" s="7">
        <v>0</v>
      </c>
      <c r="L156" s="56">
        <v>8062</v>
      </c>
      <c r="M156" s="7">
        <v>4877</v>
      </c>
      <c r="N156" s="7">
        <v>3100</v>
      </c>
      <c r="O156" s="7">
        <v>85</v>
      </c>
      <c r="P156" s="7">
        <v>3533</v>
      </c>
      <c r="Q156" s="7">
        <v>4250</v>
      </c>
      <c r="R156" s="7">
        <v>279</v>
      </c>
      <c r="S156" s="7">
        <v>4835</v>
      </c>
      <c r="T156" s="7">
        <v>3046</v>
      </c>
      <c r="U156" s="7">
        <v>181</v>
      </c>
      <c r="V156" s="7">
        <v>3358</v>
      </c>
      <c r="W156" s="7">
        <v>4522</v>
      </c>
      <c r="X156" s="7">
        <v>182</v>
      </c>
      <c r="Y156" s="7">
        <v>4335</v>
      </c>
      <c r="Z156" s="7">
        <v>2036</v>
      </c>
      <c r="AA156" s="7">
        <v>1691</v>
      </c>
      <c r="AB156" s="54">
        <f t="shared" ref="AB156:AB161" si="161">(M156+P156+S156+V156+Y156)/5</f>
        <v>4187.6000000000004</v>
      </c>
      <c r="AC156" s="55">
        <f t="shared" ref="AC156:AC161" si="162">AB156*100/L156</f>
        <v>51.942446043165475</v>
      </c>
      <c r="AD156" s="54">
        <f t="shared" ref="AD156:AD161" si="163">(N156+Q156+T156+W156+Z156)/5</f>
        <v>3390.8</v>
      </c>
      <c r="AE156" s="55">
        <f t="shared" ref="AE156:AE161" si="164">AD156*100/L156</f>
        <v>42.059042421235425</v>
      </c>
      <c r="AF156" s="54">
        <f t="shared" ref="AF156:AF161" si="165">(O156+R156+U156+X156+AA156)/5</f>
        <v>483.6</v>
      </c>
      <c r="AG156" s="55">
        <f t="shared" ref="AG156:AG161" si="166">AF156*100/L156</f>
        <v>5.998511535599107</v>
      </c>
      <c r="AH156" s="54">
        <f t="shared" ref="AH156:AH161" si="167">AB156+AD156</f>
        <v>7578.4000000000005</v>
      </c>
      <c r="AI156" s="55">
        <f t="shared" ref="AI156:AI161" si="168">AH156*100/L156</f>
        <v>94.001488464400893</v>
      </c>
      <c r="AJ156" s="7"/>
      <c r="AK156" s="7"/>
      <c r="AL156" s="7"/>
    </row>
    <row r="157" spans="1:40" ht="18.75" x14ac:dyDescent="0.3">
      <c r="A157" s="7"/>
      <c r="B157" s="17" t="s">
        <v>31</v>
      </c>
      <c r="C157" s="14"/>
      <c r="D157" s="14"/>
      <c r="E157" s="14"/>
      <c r="F157" s="7">
        <v>19463</v>
      </c>
      <c r="G157" s="7">
        <v>0</v>
      </c>
      <c r="H157" s="7">
        <v>15000</v>
      </c>
      <c r="I157" s="7">
        <v>4463</v>
      </c>
      <c r="J157" s="7">
        <v>0</v>
      </c>
      <c r="K157" s="7">
        <v>0</v>
      </c>
      <c r="L157" s="56">
        <v>15944</v>
      </c>
      <c r="M157" s="7">
        <v>6758</v>
      </c>
      <c r="N157" s="7">
        <v>7130</v>
      </c>
      <c r="O157" s="7">
        <v>2056</v>
      </c>
      <c r="P157" s="7">
        <v>5737</v>
      </c>
      <c r="Q157" s="7">
        <v>8091</v>
      </c>
      <c r="R157" s="7">
        <v>2116</v>
      </c>
      <c r="S157" s="7">
        <v>5668</v>
      </c>
      <c r="T157" s="7">
        <v>8221</v>
      </c>
      <c r="U157" s="7">
        <v>2055</v>
      </c>
      <c r="V157" s="7">
        <v>6413</v>
      </c>
      <c r="W157" s="7">
        <v>8094</v>
      </c>
      <c r="X157" s="7">
        <v>1437</v>
      </c>
      <c r="Y157" s="7">
        <v>5668</v>
      </c>
      <c r="Z157" s="7">
        <v>8221</v>
      </c>
      <c r="AA157" s="7">
        <v>2055</v>
      </c>
      <c r="AB157" s="54">
        <f t="shared" si="161"/>
        <v>6048.8</v>
      </c>
      <c r="AC157" s="55">
        <f t="shared" si="162"/>
        <v>37.937782237832415</v>
      </c>
      <c r="AD157" s="54">
        <f t="shared" si="163"/>
        <v>7951.4</v>
      </c>
      <c r="AE157" s="55">
        <f t="shared" si="164"/>
        <v>49.870797792272953</v>
      </c>
      <c r="AF157" s="54">
        <f t="shared" si="165"/>
        <v>1943.8</v>
      </c>
      <c r="AG157" s="55">
        <f t="shared" si="166"/>
        <v>12.191419969894632</v>
      </c>
      <c r="AH157" s="54">
        <f t="shared" si="167"/>
        <v>14000.2</v>
      </c>
      <c r="AI157" s="55">
        <f t="shared" si="168"/>
        <v>87.808580030105375</v>
      </c>
      <c r="AJ157" s="7"/>
      <c r="AK157" s="7"/>
      <c r="AL157" s="7"/>
    </row>
    <row r="158" spans="1:40" ht="18.75" x14ac:dyDescent="0.3">
      <c r="A158" s="7"/>
      <c r="B158" s="17" t="s">
        <v>32</v>
      </c>
      <c r="C158" s="14"/>
      <c r="D158" s="14"/>
      <c r="E158" s="14"/>
      <c r="F158" s="7">
        <v>22477</v>
      </c>
      <c r="G158" s="7">
        <v>0</v>
      </c>
      <c r="H158" s="7">
        <v>16489</v>
      </c>
      <c r="I158" s="7">
        <v>5988</v>
      </c>
      <c r="J158" s="7">
        <v>0</v>
      </c>
      <c r="K158" s="7">
        <v>0</v>
      </c>
      <c r="L158" s="56">
        <v>17750</v>
      </c>
      <c r="M158" s="7">
        <v>6170</v>
      </c>
      <c r="N158" s="7">
        <v>9646</v>
      </c>
      <c r="O158" s="7">
        <v>1934</v>
      </c>
      <c r="P158" s="7">
        <v>7170</v>
      </c>
      <c r="Q158" s="7">
        <v>8646</v>
      </c>
      <c r="R158" s="7">
        <v>1934</v>
      </c>
      <c r="S158" s="7">
        <v>8127</v>
      </c>
      <c r="T158" s="7">
        <v>7374</v>
      </c>
      <c r="U158" s="7">
        <v>2249</v>
      </c>
      <c r="V158" s="7">
        <v>5970</v>
      </c>
      <c r="W158" s="7">
        <v>10507</v>
      </c>
      <c r="X158" s="7">
        <v>1273</v>
      </c>
      <c r="Y158" s="7">
        <v>6827</v>
      </c>
      <c r="Z158" s="7">
        <v>8374</v>
      </c>
      <c r="AA158" s="7">
        <v>2549</v>
      </c>
      <c r="AB158" s="54">
        <f t="shared" si="161"/>
        <v>6852.8</v>
      </c>
      <c r="AC158" s="55">
        <f t="shared" si="162"/>
        <v>38.607323943661974</v>
      </c>
      <c r="AD158" s="54">
        <f t="shared" si="163"/>
        <v>8909.4</v>
      </c>
      <c r="AE158" s="55">
        <f t="shared" si="164"/>
        <v>50.19380281690141</v>
      </c>
      <c r="AF158" s="54">
        <f t="shared" si="165"/>
        <v>1987.8</v>
      </c>
      <c r="AG158" s="55">
        <f t="shared" si="166"/>
        <v>11.198873239436619</v>
      </c>
      <c r="AH158" s="54">
        <f t="shared" si="167"/>
        <v>15762.2</v>
      </c>
      <c r="AI158" s="55">
        <f t="shared" si="168"/>
        <v>88.801126760563378</v>
      </c>
      <c r="AJ158" s="7"/>
      <c r="AK158" s="7"/>
      <c r="AL158" s="7"/>
    </row>
    <row r="159" spans="1:40" ht="18.75" x14ac:dyDescent="0.3">
      <c r="A159" s="7"/>
      <c r="B159" s="17" t="s">
        <v>33</v>
      </c>
      <c r="C159" s="14"/>
      <c r="D159" s="14"/>
      <c r="E159" s="14"/>
      <c r="F159" s="7">
        <v>26720</v>
      </c>
      <c r="G159" s="7">
        <v>0</v>
      </c>
      <c r="H159" s="7">
        <v>19245</v>
      </c>
      <c r="I159" s="7">
        <v>7475</v>
      </c>
      <c r="J159" s="7">
        <v>0</v>
      </c>
      <c r="K159" s="7">
        <v>0</v>
      </c>
      <c r="L159" s="56">
        <v>17396</v>
      </c>
      <c r="M159" s="7">
        <v>7017</v>
      </c>
      <c r="N159" s="7">
        <v>7436</v>
      </c>
      <c r="O159" s="7">
        <v>2943</v>
      </c>
      <c r="P159" s="7">
        <v>7017</v>
      </c>
      <c r="Q159" s="7">
        <v>6436</v>
      </c>
      <c r="R159" s="7">
        <v>3943</v>
      </c>
      <c r="S159" s="7">
        <v>8000</v>
      </c>
      <c r="T159" s="7">
        <v>6470</v>
      </c>
      <c r="U159" s="7">
        <v>2926</v>
      </c>
      <c r="V159" s="7">
        <v>6817</v>
      </c>
      <c r="W159" s="7">
        <v>8936</v>
      </c>
      <c r="X159" s="7">
        <v>1643</v>
      </c>
      <c r="Y159" s="7">
        <v>8100</v>
      </c>
      <c r="Z159" s="7">
        <v>8804</v>
      </c>
      <c r="AA159" s="7">
        <v>492</v>
      </c>
      <c r="AB159" s="54">
        <f t="shared" si="161"/>
        <v>7390.2</v>
      </c>
      <c r="AC159" s="55">
        <f t="shared" si="162"/>
        <v>42.482179811450905</v>
      </c>
      <c r="AD159" s="54">
        <f t="shared" si="163"/>
        <v>7616.4</v>
      </c>
      <c r="AE159" s="55">
        <f t="shared" si="164"/>
        <v>43.782478730742703</v>
      </c>
      <c r="AF159" s="54">
        <f t="shared" si="165"/>
        <v>2389.4</v>
      </c>
      <c r="AG159" s="55">
        <f t="shared" si="166"/>
        <v>13.735341457806392</v>
      </c>
      <c r="AH159" s="54">
        <f t="shared" si="167"/>
        <v>15006.599999999999</v>
      </c>
      <c r="AI159" s="55">
        <f t="shared" si="168"/>
        <v>86.264658542193601</v>
      </c>
      <c r="AJ159" s="7"/>
      <c r="AK159" s="7"/>
      <c r="AL159" s="7"/>
    </row>
    <row r="160" spans="1:40" ht="18.75" x14ac:dyDescent="0.3">
      <c r="A160" s="7"/>
      <c r="B160" s="13" t="s">
        <v>34</v>
      </c>
      <c r="C160" s="14"/>
      <c r="D160" s="14"/>
      <c r="E160" s="14"/>
      <c r="F160" s="7">
        <v>1614</v>
      </c>
      <c r="G160" s="7">
        <v>0</v>
      </c>
      <c r="H160" s="7">
        <v>1330</v>
      </c>
      <c r="I160" s="7">
        <v>284</v>
      </c>
      <c r="J160" s="7">
        <v>0</v>
      </c>
      <c r="K160" s="7">
        <v>0</v>
      </c>
      <c r="L160" s="56">
        <v>1614</v>
      </c>
      <c r="M160" s="7">
        <v>633</v>
      </c>
      <c r="N160" s="7">
        <v>899</v>
      </c>
      <c r="O160" s="7">
        <v>82</v>
      </c>
      <c r="P160" s="7">
        <v>613</v>
      </c>
      <c r="Q160" s="7">
        <v>899</v>
      </c>
      <c r="R160" s="7">
        <v>102</v>
      </c>
      <c r="S160" s="7">
        <v>449</v>
      </c>
      <c r="T160" s="7">
        <v>1061</v>
      </c>
      <c r="U160" s="7">
        <v>104</v>
      </c>
      <c r="V160" s="7">
        <v>549</v>
      </c>
      <c r="W160" s="7">
        <v>955</v>
      </c>
      <c r="X160" s="7">
        <v>110</v>
      </c>
      <c r="Y160" s="7">
        <v>349</v>
      </c>
      <c r="Z160" s="7">
        <v>1061</v>
      </c>
      <c r="AA160" s="7">
        <v>204</v>
      </c>
      <c r="AB160" s="54">
        <f t="shared" si="161"/>
        <v>518.6</v>
      </c>
      <c r="AC160" s="55">
        <f t="shared" si="162"/>
        <v>32.131350681536553</v>
      </c>
      <c r="AD160" s="54">
        <f t="shared" si="163"/>
        <v>975</v>
      </c>
      <c r="AE160" s="55">
        <f t="shared" si="164"/>
        <v>60.408921933085502</v>
      </c>
      <c r="AF160" s="54">
        <f t="shared" si="165"/>
        <v>120.4</v>
      </c>
      <c r="AG160" s="55">
        <f t="shared" si="166"/>
        <v>7.4597273853779429</v>
      </c>
      <c r="AH160" s="54">
        <f t="shared" si="167"/>
        <v>1493.6</v>
      </c>
      <c r="AI160" s="55">
        <f t="shared" si="168"/>
        <v>92.540272614622054</v>
      </c>
      <c r="AJ160" s="7"/>
      <c r="AK160" s="15"/>
      <c r="AL160" s="15"/>
    </row>
    <row r="161" spans="1:40" ht="56.25" x14ac:dyDescent="0.3">
      <c r="A161" s="17"/>
      <c r="B161" s="13" t="s">
        <v>54</v>
      </c>
      <c r="C161" s="14"/>
      <c r="D161" s="14"/>
      <c r="E161" s="14"/>
      <c r="F161" s="7">
        <v>742</v>
      </c>
      <c r="G161" s="7">
        <v>0</v>
      </c>
      <c r="H161" s="7">
        <v>646</v>
      </c>
      <c r="I161" s="7">
        <v>96</v>
      </c>
      <c r="J161" s="7">
        <v>0</v>
      </c>
      <c r="K161" s="7">
        <v>0</v>
      </c>
      <c r="L161" s="56">
        <v>2822</v>
      </c>
      <c r="M161" s="7">
        <v>1303</v>
      </c>
      <c r="N161" s="7">
        <v>1373</v>
      </c>
      <c r="O161" s="7">
        <v>146</v>
      </c>
      <c r="P161" s="7">
        <v>1220</v>
      </c>
      <c r="Q161" s="7">
        <v>1388</v>
      </c>
      <c r="R161" s="7">
        <v>214</v>
      </c>
      <c r="S161" s="7">
        <v>1288</v>
      </c>
      <c r="T161" s="7">
        <v>1338</v>
      </c>
      <c r="U161" s="7">
        <v>196</v>
      </c>
      <c r="V161" s="7">
        <v>1318</v>
      </c>
      <c r="W161" s="7">
        <v>1268</v>
      </c>
      <c r="X161" s="7">
        <v>236</v>
      </c>
      <c r="Y161" s="7">
        <v>1338</v>
      </c>
      <c r="Z161" s="7">
        <v>1058</v>
      </c>
      <c r="AA161" s="7">
        <v>426</v>
      </c>
      <c r="AB161" s="54">
        <f t="shared" si="161"/>
        <v>1293.4000000000001</v>
      </c>
      <c r="AC161" s="55">
        <f t="shared" si="162"/>
        <v>45.83274273564848</v>
      </c>
      <c r="AD161" s="54">
        <f t="shared" si="163"/>
        <v>1285</v>
      </c>
      <c r="AE161" s="55">
        <f t="shared" si="164"/>
        <v>45.535081502480509</v>
      </c>
      <c r="AF161" s="54">
        <f t="shared" si="165"/>
        <v>243.6</v>
      </c>
      <c r="AG161" s="55">
        <f t="shared" si="166"/>
        <v>8.6321757618710127</v>
      </c>
      <c r="AH161" s="54">
        <f t="shared" si="167"/>
        <v>2578.4</v>
      </c>
      <c r="AI161" s="55">
        <f t="shared" si="168"/>
        <v>91.367824238128989</v>
      </c>
      <c r="AJ161" s="7"/>
      <c r="AK161" s="7"/>
      <c r="AL161" s="7"/>
    </row>
    <row r="162" spans="1:40" ht="18.75" x14ac:dyDescent="0.3">
      <c r="A162" s="7">
        <v>19</v>
      </c>
      <c r="B162" s="8" t="s">
        <v>52</v>
      </c>
      <c r="C162" s="28"/>
      <c r="D162" s="28"/>
      <c r="E162" s="28"/>
      <c r="F162" s="10">
        <v>4276</v>
      </c>
      <c r="G162" s="10">
        <v>0</v>
      </c>
      <c r="H162" s="10">
        <v>1534</v>
      </c>
      <c r="I162" s="10">
        <v>1049</v>
      </c>
      <c r="J162" s="10">
        <v>1693</v>
      </c>
      <c r="K162" s="10">
        <v>0</v>
      </c>
      <c r="L162" s="10">
        <f>L164+L165+L166+L167+L168+L169</f>
        <v>90051</v>
      </c>
      <c r="M162" s="10">
        <f t="shared" ref="M162:AA162" si="169">M164+M165+M166+M167+M168+M169</f>
        <v>41313</v>
      </c>
      <c r="N162" s="10">
        <f t="shared" si="169"/>
        <v>39406</v>
      </c>
      <c r="O162" s="10">
        <f t="shared" si="169"/>
        <v>9332</v>
      </c>
      <c r="P162" s="10">
        <f t="shared" si="169"/>
        <v>38557</v>
      </c>
      <c r="Q162" s="10">
        <f t="shared" si="169"/>
        <v>41596</v>
      </c>
      <c r="R162" s="10">
        <f t="shared" si="169"/>
        <v>9898</v>
      </c>
      <c r="S162" s="10">
        <f t="shared" si="169"/>
        <v>39179</v>
      </c>
      <c r="T162" s="10">
        <f t="shared" si="169"/>
        <v>40558</v>
      </c>
      <c r="U162" s="10">
        <f t="shared" si="169"/>
        <v>10314</v>
      </c>
      <c r="V162" s="10">
        <f t="shared" si="169"/>
        <v>39380</v>
      </c>
      <c r="W162" s="10">
        <f t="shared" si="169"/>
        <v>41270</v>
      </c>
      <c r="X162" s="10">
        <f t="shared" si="169"/>
        <v>9401</v>
      </c>
      <c r="Y162" s="10">
        <f t="shared" si="169"/>
        <v>40444</v>
      </c>
      <c r="Z162" s="10">
        <f t="shared" si="169"/>
        <v>39682</v>
      </c>
      <c r="AA162" s="10">
        <f t="shared" si="169"/>
        <v>9925</v>
      </c>
      <c r="AB162" s="11">
        <f>(M162+P162+S162+V162+Y162)/5</f>
        <v>39774.6</v>
      </c>
      <c r="AC162" s="12">
        <f>AB162*100/L162</f>
        <v>44.16897091648066</v>
      </c>
      <c r="AD162" s="11">
        <f>(N162+Q162+T162+W162+Z162)/5</f>
        <v>40502.400000000001</v>
      </c>
      <c r="AE162" s="12">
        <f>AD162*100/L162</f>
        <v>44.977179598227671</v>
      </c>
      <c r="AF162" s="11">
        <f>(O162+R162+U162+X162+AA162)/5</f>
        <v>9774</v>
      </c>
      <c r="AG162" s="12">
        <f>AF162*100/L162</f>
        <v>10.853849485291668</v>
      </c>
      <c r="AH162" s="11">
        <f t="shared" ref="AH162" si="170">(AB162+AD162)</f>
        <v>80277</v>
      </c>
      <c r="AI162" s="12">
        <f t="shared" ref="AI162" si="171">(AH162*100/L162)</f>
        <v>89.146150514708339</v>
      </c>
      <c r="AJ162" s="10">
        <f>L168+L169</f>
        <v>30702</v>
      </c>
      <c r="AK162" s="11">
        <f>AB168+AB169+AD168+AD169</f>
        <v>27512.6</v>
      </c>
      <c r="AL162" s="12">
        <f>AK162*100/AJ162</f>
        <v>89.611751677415157</v>
      </c>
      <c r="AN162" s="3">
        <f>AK162+AF168+AF169</f>
        <v>30702</v>
      </c>
    </row>
    <row r="163" spans="1:40" ht="18.75" x14ac:dyDescent="0.3">
      <c r="A163" s="7"/>
      <c r="B163" s="22" t="s">
        <v>16</v>
      </c>
      <c r="C163" s="28"/>
      <c r="D163" s="28"/>
      <c r="E163" s="28"/>
      <c r="F163" s="10"/>
      <c r="G163" s="10"/>
      <c r="H163" s="10"/>
      <c r="I163" s="10"/>
      <c r="J163" s="10"/>
      <c r="K163" s="10"/>
      <c r="L163" s="10"/>
      <c r="M163" s="12">
        <v>45.877336176166835</v>
      </c>
      <c r="N163" s="12">
        <v>43.759647310968226</v>
      </c>
      <c r="O163" s="12">
        <v>10.363016512864933</v>
      </c>
      <c r="P163" s="12">
        <v>42.816848230447192</v>
      </c>
      <c r="Q163" s="12">
        <v>46.191602536340518</v>
      </c>
      <c r="R163" s="12">
        <v>10.991549233212291</v>
      </c>
      <c r="S163" s="12">
        <v>43.507567933726442</v>
      </c>
      <c r="T163" s="12">
        <v>45.038922388424339</v>
      </c>
      <c r="U163" s="12">
        <v>11.453509677849219</v>
      </c>
      <c r="V163" s="12">
        <v>43.730774783178418</v>
      </c>
      <c r="W163" s="12">
        <v>45.829585457129852</v>
      </c>
      <c r="X163" s="12">
        <v>10.43963975969173</v>
      </c>
      <c r="Y163" s="12">
        <v>44.912327458884413</v>
      </c>
      <c r="Z163" s="12">
        <v>44.066140298275421</v>
      </c>
      <c r="AA163" s="12">
        <v>11.021532242840168</v>
      </c>
      <c r="AB163" s="10"/>
      <c r="AC163" s="12"/>
      <c r="AD163" s="10"/>
      <c r="AE163" s="12"/>
      <c r="AF163" s="10"/>
      <c r="AG163" s="12"/>
      <c r="AH163" s="11"/>
      <c r="AI163" s="12"/>
      <c r="AJ163" s="10"/>
      <c r="AK163" s="11"/>
      <c r="AL163" s="10"/>
    </row>
    <row r="164" spans="1:40" ht="18.75" x14ac:dyDescent="0.3">
      <c r="A164" s="7"/>
      <c r="B164" s="17" t="s">
        <v>29</v>
      </c>
      <c r="C164" s="14"/>
      <c r="D164" s="14"/>
      <c r="E164" s="14"/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56">
        <v>0</v>
      </c>
      <c r="M164" s="15">
        <v>0</v>
      </c>
      <c r="N164" s="15">
        <v>0</v>
      </c>
      <c r="O164" s="15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56">
        <v>0</v>
      </c>
      <c r="AC164" s="56">
        <v>0</v>
      </c>
      <c r="AD164" s="54">
        <v>0</v>
      </c>
      <c r="AE164" s="56">
        <v>0</v>
      </c>
      <c r="AF164" s="54">
        <v>0</v>
      </c>
      <c r="AG164" s="56">
        <v>0</v>
      </c>
      <c r="AH164" s="54">
        <v>0</v>
      </c>
      <c r="AI164" s="55">
        <v>0</v>
      </c>
      <c r="AJ164" s="7"/>
      <c r="AK164" s="7"/>
      <c r="AL164" s="7"/>
    </row>
    <row r="165" spans="1:40" ht="18.75" x14ac:dyDescent="0.3">
      <c r="A165" s="7"/>
      <c r="B165" s="17" t="s">
        <v>30</v>
      </c>
      <c r="C165" s="14"/>
      <c r="D165" s="14"/>
      <c r="E165" s="14"/>
      <c r="F165" s="7">
        <v>732</v>
      </c>
      <c r="G165" s="7">
        <v>0</v>
      </c>
      <c r="H165" s="7">
        <v>363</v>
      </c>
      <c r="I165" s="7">
        <v>130</v>
      </c>
      <c r="J165" s="7">
        <v>239</v>
      </c>
      <c r="K165" s="7">
        <v>0</v>
      </c>
      <c r="L165" s="56">
        <v>11528</v>
      </c>
      <c r="M165" s="15">
        <v>4989</v>
      </c>
      <c r="N165" s="15">
        <v>5157</v>
      </c>
      <c r="O165" s="15">
        <v>1382</v>
      </c>
      <c r="P165" s="7">
        <v>4479</v>
      </c>
      <c r="Q165" s="7">
        <v>5605</v>
      </c>
      <c r="R165" s="7">
        <v>1444</v>
      </c>
      <c r="S165" s="7">
        <v>4673</v>
      </c>
      <c r="T165" s="7">
        <v>5486</v>
      </c>
      <c r="U165" s="7">
        <v>1369</v>
      </c>
      <c r="V165" s="7">
        <v>4772</v>
      </c>
      <c r="W165" s="7">
        <v>5433</v>
      </c>
      <c r="X165" s="7">
        <v>1323</v>
      </c>
      <c r="Y165" s="15">
        <v>4700</v>
      </c>
      <c r="Z165" s="15">
        <v>5437</v>
      </c>
      <c r="AA165" s="15">
        <v>1391</v>
      </c>
      <c r="AB165" s="54">
        <f>(M165+P165+S165+V165+Y165)/5</f>
        <v>4722.6000000000004</v>
      </c>
      <c r="AC165" s="55">
        <f>AB165*100/L165</f>
        <v>40.966342817487863</v>
      </c>
      <c r="AD165" s="54">
        <f>(N165+Q165+T165+W165+Z165)/5</f>
        <v>5423.6</v>
      </c>
      <c r="AE165" s="55">
        <f>AD165*100/L165</f>
        <v>47.047189451769604</v>
      </c>
      <c r="AF165" s="54">
        <f>(O165+R165+U165+X165+AA165)/5</f>
        <v>1381.8</v>
      </c>
      <c r="AG165" s="55">
        <f>AF165*100/L165</f>
        <v>11.98646773074254</v>
      </c>
      <c r="AH165" s="54">
        <f>AB165+AD165</f>
        <v>10146.200000000001</v>
      </c>
      <c r="AI165" s="55">
        <f>AH165*100/L165</f>
        <v>88.013532269257468</v>
      </c>
      <c r="AJ165" s="7"/>
      <c r="AK165" s="7"/>
      <c r="AL165" s="7"/>
    </row>
    <row r="166" spans="1:40" ht="18.75" x14ac:dyDescent="0.3">
      <c r="A166" s="7"/>
      <c r="B166" s="17" t="s">
        <v>31</v>
      </c>
      <c r="C166" s="14"/>
      <c r="D166" s="14"/>
      <c r="E166" s="14"/>
      <c r="F166" s="7">
        <v>921</v>
      </c>
      <c r="G166" s="7">
        <v>0</v>
      </c>
      <c r="H166" s="7">
        <v>304</v>
      </c>
      <c r="I166" s="7">
        <v>228</v>
      </c>
      <c r="J166" s="7">
        <v>389</v>
      </c>
      <c r="K166" s="7">
        <v>0</v>
      </c>
      <c r="L166" s="56">
        <v>22987</v>
      </c>
      <c r="M166" s="15">
        <v>9965</v>
      </c>
      <c r="N166" s="15">
        <v>10420</v>
      </c>
      <c r="O166" s="15">
        <v>2602</v>
      </c>
      <c r="P166" s="7">
        <v>10137</v>
      </c>
      <c r="Q166" s="7">
        <v>10271</v>
      </c>
      <c r="R166" s="7">
        <v>2579</v>
      </c>
      <c r="S166" s="7">
        <v>9944</v>
      </c>
      <c r="T166" s="7">
        <v>10304</v>
      </c>
      <c r="U166" s="7">
        <v>2739</v>
      </c>
      <c r="V166" s="7">
        <v>9975</v>
      </c>
      <c r="W166" s="7">
        <v>10600</v>
      </c>
      <c r="X166" s="7">
        <v>2412</v>
      </c>
      <c r="Y166" s="7">
        <v>10733</v>
      </c>
      <c r="Z166" s="7">
        <v>9693</v>
      </c>
      <c r="AA166" s="7">
        <v>2561</v>
      </c>
      <c r="AB166" s="54">
        <f t="shared" ref="AB166:AB169" si="172">(M166+P166+S166+V166+Y166)/5</f>
        <v>10150.799999999999</v>
      </c>
      <c r="AC166" s="55">
        <f t="shared" ref="AC166:AC169" si="173">AB166*100/L166</f>
        <v>44.158872406142599</v>
      </c>
      <c r="AD166" s="54">
        <f t="shared" ref="AD166:AD169" si="174">(N166+Q166+T166+W166+Z166)/5</f>
        <v>10257.6</v>
      </c>
      <c r="AE166" s="55">
        <f t="shared" ref="AE166:AE169" si="175">AD166*100/L166</f>
        <v>44.623482838125895</v>
      </c>
      <c r="AF166" s="54">
        <f t="shared" ref="AF166:AF169" si="176">(O166+R166+U166+X166+AA166)/5</f>
        <v>2578.6</v>
      </c>
      <c r="AG166" s="55">
        <f t="shared" ref="AG166:AG169" si="177">AF166*100/L166</f>
        <v>11.2176447557315</v>
      </c>
      <c r="AH166" s="54">
        <f t="shared" ref="AH166:AH169" si="178">AB166+AD166</f>
        <v>20408.400000000001</v>
      </c>
      <c r="AI166" s="55">
        <f t="shared" ref="AI166:AI169" si="179">AH166*100/L166</f>
        <v>88.782355244268516</v>
      </c>
      <c r="AJ166" s="7"/>
      <c r="AK166" s="7"/>
      <c r="AL166" s="7"/>
    </row>
    <row r="167" spans="1:40" ht="18.75" x14ac:dyDescent="0.3">
      <c r="A167" s="7"/>
      <c r="B167" s="17" t="s">
        <v>32</v>
      </c>
      <c r="C167" s="14"/>
      <c r="D167" s="14"/>
      <c r="E167" s="14"/>
      <c r="F167" s="7">
        <v>929</v>
      </c>
      <c r="G167" s="7">
        <v>0</v>
      </c>
      <c r="H167" s="7">
        <v>309</v>
      </c>
      <c r="I167" s="7">
        <v>229</v>
      </c>
      <c r="J167" s="7">
        <v>391</v>
      </c>
      <c r="K167" s="7">
        <v>0</v>
      </c>
      <c r="L167" s="56">
        <v>24834</v>
      </c>
      <c r="M167" s="15">
        <v>11160</v>
      </c>
      <c r="N167" s="15">
        <v>11184</v>
      </c>
      <c r="O167" s="15">
        <v>2490</v>
      </c>
      <c r="P167" s="7">
        <v>10294</v>
      </c>
      <c r="Q167" s="7">
        <v>11854</v>
      </c>
      <c r="R167" s="7">
        <v>2686</v>
      </c>
      <c r="S167" s="15">
        <v>10618</v>
      </c>
      <c r="T167" s="15">
        <v>11393</v>
      </c>
      <c r="U167" s="15">
        <v>2823</v>
      </c>
      <c r="V167" s="7">
        <v>10569</v>
      </c>
      <c r="W167" s="7">
        <v>11715</v>
      </c>
      <c r="X167" s="7">
        <v>2550</v>
      </c>
      <c r="Y167" s="15">
        <v>10789</v>
      </c>
      <c r="Z167" s="15">
        <v>11473</v>
      </c>
      <c r="AA167" s="15">
        <v>2572</v>
      </c>
      <c r="AB167" s="54">
        <f t="shared" si="172"/>
        <v>10686</v>
      </c>
      <c r="AC167" s="55">
        <f t="shared" si="173"/>
        <v>43.029717323024883</v>
      </c>
      <c r="AD167" s="54">
        <f t="shared" si="174"/>
        <v>11523.8</v>
      </c>
      <c r="AE167" s="55">
        <f t="shared" si="175"/>
        <v>46.403318031730691</v>
      </c>
      <c r="AF167" s="54">
        <f t="shared" si="176"/>
        <v>2624.2</v>
      </c>
      <c r="AG167" s="55">
        <f t="shared" si="177"/>
        <v>10.566964645244424</v>
      </c>
      <c r="AH167" s="54">
        <f t="shared" si="178"/>
        <v>22209.8</v>
      </c>
      <c r="AI167" s="55">
        <f t="shared" si="179"/>
        <v>89.433035354755575</v>
      </c>
      <c r="AJ167" s="7"/>
      <c r="AK167" s="7"/>
      <c r="AL167" s="7"/>
    </row>
    <row r="168" spans="1:40" ht="18.75" x14ac:dyDescent="0.3">
      <c r="A168" s="7"/>
      <c r="B168" s="17" t="s">
        <v>33</v>
      </c>
      <c r="C168" s="14"/>
      <c r="D168" s="14"/>
      <c r="E168" s="14"/>
      <c r="F168" s="7">
        <v>896</v>
      </c>
      <c r="G168" s="7">
        <v>0</v>
      </c>
      <c r="H168" s="7">
        <v>309</v>
      </c>
      <c r="I168" s="7">
        <v>226</v>
      </c>
      <c r="J168" s="7">
        <v>361</v>
      </c>
      <c r="K168" s="7">
        <v>0</v>
      </c>
      <c r="L168" s="56">
        <v>23107</v>
      </c>
      <c r="M168" s="15">
        <v>11773</v>
      </c>
      <c r="N168" s="15">
        <v>9119</v>
      </c>
      <c r="O168" s="15">
        <v>2215</v>
      </c>
      <c r="P168" s="7">
        <v>10511</v>
      </c>
      <c r="Q168" s="7">
        <v>10315</v>
      </c>
      <c r="R168" s="7">
        <v>2281</v>
      </c>
      <c r="S168" s="15">
        <v>10783</v>
      </c>
      <c r="T168" s="15">
        <v>9822</v>
      </c>
      <c r="U168" s="15">
        <v>2502</v>
      </c>
      <c r="V168" s="7">
        <v>10848</v>
      </c>
      <c r="W168" s="7">
        <v>9992</v>
      </c>
      <c r="X168" s="7">
        <v>2267</v>
      </c>
      <c r="Y168" s="7">
        <v>10770</v>
      </c>
      <c r="Z168" s="7">
        <v>9841</v>
      </c>
      <c r="AA168" s="7">
        <v>2496</v>
      </c>
      <c r="AB168" s="54">
        <f t="shared" si="172"/>
        <v>10937</v>
      </c>
      <c r="AC168" s="55">
        <f t="shared" si="173"/>
        <v>47.331977322889166</v>
      </c>
      <c r="AD168" s="54">
        <f t="shared" si="174"/>
        <v>9817.7999999999993</v>
      </c>
      <c r="AE168" s="55">
        <f t="shared" si="175"/>
        <v>42.48842342147401</v>
      </c>
      <c r="AF168" s="54">
        <f t="shared" si="176"/>
        <v>2352.1999999999998</v>
      </c>
      <c r="AG168" s="55">
        <f t="shared" si="177"/>
        <v>10.179599255636818</v>
      </c>
      <c r="AH168" s="54">
        <f t="shared" si="178"/>
        <v>20754.8</v>
      </c>
      <c r="AI168" s="55">
        <f t="shared" si="179"/>
        <v>89.820400744363184</v>
      </c>
      <c r="AJ168" s="7"/>
      <c r="AK168" s="7"/>
      <c r="AL168" s="7"/>
    </row>
    <row r="169" spans="1:40" ht="18.75" x14ac:dyDescent="0.3">
      <c r="A169" s="7"/>
      <c r="B169" s="17" t="s">
        <v>34</v>
      </c>
      <c r="C169" s="14"/>
      <c r="D169" s="14"/>
      <c r="E169" s="14"/>
      <c r="F169" s="7">
        <v>798</v>
      </c>
      <c r="G169" s="7">
        <v>0</v>
      </c>
      <c r="H169" s="7">
        <v>249</v>
      </c>
      <c r="I169" s="7">
        <v>236</v>
      </c>
      <c r="J169" s="7">
        <v>313</v>
      </c>
      <c r="K169" s="7">
        <v>0</v>
      </c>
      <c r="L169" s="56">
        <v>7595</v>
      </c>
      <c r="M169" s="15">
        <v>3426</v>
      </c>
      <c r="N169" s="15">
        <v>3526</v>
      </c>
      <c r="O169" s="15">
        <v>643</v>
      </c>
      <c r="P169" s="7">
        <v>3136</v>
      </c>
      <c r="Q169" s="7">
        <v>3551</v>
      </c>
      <c r="R169" s="7">
        <v>908</v>
      </c>
      <c r="S169" s="15">
        <v>3161</v>
      </c>
      <c r="T169" s="15">
        <v>3553</v>
      </c>
      <c r="U169" s="15">
        <v>881</v>
      </c>
      <c r="V169" s="7">
        <v>3216</v>
      </c>
      <c r="W169" s="7">
        <v>3530</v>
      </c>
      <c r="X169" s="7">
        <v>849</v>
      </c>
      <c r="Y169" s="7">
        <v>3452</v>
      </c>
      <c r="Z169" s="7">
        <v>3238</v>
      </c>
      <c r="AA169" s="7">
        <v>905</v>
      </c>
      <c r="AB169" s="54">
        <f t="shared" si="172"/>
        <v>3278.2</v>
      </c>
      <c r="AC169" s="55">
        <f t="shared" si="173"/>
        <v>43.162606978275178</v>
      </c>
      <c r="AD169" s="54">
        <f t="shared" si="174"/>
        <v>3479.6</v>
      </c>
      <c r="AE169" s="55">
        <f t="shared" si="175"/>
        <v>45.814351547070444</v>
      </c>
      <c r="AF169" s="54">
        <f t="shared" si="176"/>
        <v>837.2</v>
      </c>
      <c r="AG169" s="55">
        <f t="shared" si="177"/>
        <v>11.023041474654377</v>
      </c>
      <c r="AH169" s="54">
        <f t="shared" si="178"/>
        <v>6757.7999999999993</v>
      </c>
      <c r="AI169" s="55">
        <f t="shared" si="179"/>
        <v>88.976958525345609</v>
      </c>
      <c r="AJ169" s="7"/>
      <c r="AK169" s="15"/>
      <c r="AL169" s="15"/>
    </row>
    <row r="170" spans="1:40" ht="18.75" x14ac:dyDescent="0.3">
      <c r="A170" s="7">
        <v>20</v>
      </c>
      <c r="B170" s="8" t="s">
        <v>53</v>
      </c>
      <c r="C170" s="9"/>
      <c r="D170" s="9"/>
      <c r="E170" s="9"/>
      <c r="F170" s="10">
        <v>74751</v>
      </c>
      <c r="G170" s="10">
        <v>0</v>
      </c>
      <c r="H170" s="10">
        <v>64583</v>
      </c>
      <c r="I170" s="10">
        <v>10168</v>
      </c>
      <c r="J170" s="10">
        <v>0</v>
      </c>
      <c r="K170" s="10">
        <v>0</v>
      </c>
      <c r="L170" s="11">
        <f>L172+L173+L174+L175+L176+L177</f>
        <v>74751</v>
      </c>
      <c r="M170" s="11">
        <f t="shared" ref="M170:AA170" si="180">M172+M173+M174+M175+M176+M177</f>
        <v>20434.7</v>
      </c>
      <c r="N170" s="11">
        <f t="shared" si="180"/>
        <v>29839</v>
      </c>
      <c r="O170" s="11">
        <f t="shared" si="180"/>
        <v>24477.3</v>
      </c>
      <c r="P170" s="11">
        <f t="shared" si="180"/>
        <v>18577.083333333336</v>
      </c>
      <c r="Q170" s="11">
        <f t="shared" si="180"/>
        <v>29904.666666666668</v>
      </c>
      <c r="R170" s="11">
        <f t="shared" si="180"/>
        <v>26269.25</v>
      </c>
      <c r="S170" s="11">
        <f t="shared" si="180"/>
        <v>18699</v>
      </c>
      <c r="T170" s="11">
        <f t="shared" si="180"/>
        <v>29772</v>
      </c>
      <c r="U170" s="11">
        <f t="shared" si="180"/>
        <v>26280</v>
      </c>
      <c r="V170" s="11">
        <f t="shared" si="180"/>
        <v>19245.400000000001</v>
      </c>
      <c r="W170" s="11">
        <f t="shared" si="180"/>
        <v>30001.600000000002</v>
      </c>
      <c r="X170" s="11">
        <f t="shared" si="180"/>
        <v>25504.199999999997</v>
      </c>
      <c r="Y170" s="11">
        <f t="shared" si="180"/>
        <v>19094</v>
      </c>
      <c r="Z170" s="11">
        <f t="shared" si="180"/>
        <v>30195.25</v>
      </c>
      <c r="AA170" s="11">
        <f t="shared" si="180"/>
        <v>25461.75</v>
      </c>
      <c r="AB170" s="38">
        <f>(M170+P170+S170+V170+Y170)/5</f>
        <v>19210.03666666667</v>
      </c>
      <c r="AC170" s="39">
        <f>AB170*100/L170</f>
        <v>25.698701912571966</v>
      </c>
      <c r="AD170" s="40">
        <f>(N170+Q170+T170+W170+Z170)/5</f>
        <v>29942.503333333334</v>
      </c>
      <c r="AE170" s="41">
        <f>AD170*100/L170</f>
        <v>40.056324776034216</v>
      </c>
      <c r="AF170" s="40">
        <f>(O170+R170+U170+X170+AA170)/5</f>
        <v>25598.5</v>
      </c>
      <c r="AG170" s="39">
        <f>AF170*100/L170</f>
        <v>34.24502682238365</v>
      </c>
      <c r="AH170" s="38">
        <f>AB170+AD170</f>
        <v>49152.540000000008</v>
      </c>
      <c r="AI170" s="42">
        <f>AH170*100/L170</f>
        <v>65.755026688606179</v>
      </c>
      <c r="AJ170" s="43">
        <f>L176+L177</f>
        <v>22082</v>
      </c>
      <c r="AK170" s="44">
        <f>AB176+AB177+AD176+AD177</f>
        <v>16693.97</v>
      </c>
      <c r="AL170" s="12">
        <f>AK170*100/AJ170</f>
        <v>75.599900371343182</v>
      </c>
      <c r="AN170" s="3">
        <f>AK170+AF176+AF177</f>
        <v>22082.04</v>
      </c>
    </row>
    <row r="171" spans="1:40" ht="18.75" x14ac:dyDescent="0.3">
      <c r="A171" s="7"/>
      <c r="B171" s="8" t="s">
        <v>16</v>
      </c>
      <c r="C171" s="9"/>
      <c r="D171" s="9"/>
      <c r="E171" s="9"/>
      <c r="F171" s="10"/>
      <c r="G171" s="10"/>
      <c r="H171" s="10"/>
      <c r="I171" s="10"/>
      <c r="J171" s="10"/>
      <c r="K171" s="10"/>
      <c r="L171" s="10"/>
      <c r="M171" s="12">
        <f>M170*100/L170</f>
        <v>27.33702559163088</v>
      </c>
      <c r="N171" s="12">
        <f>N170*100/L170</f>
        <v>39.917860630627018</v>
      </c>
      <c r="O171" s="12">
        <f>O170*100/L170</f>
        <v>32.745113777742105</v>
      </c>
      <c r="P171" s="12">
        <f>P170*100/L170</f>
        <v>24.851952928165957</v>
      </c>
      <c r="Q171" s="12">
        <f>Q170*100/L170</f>
        <v>40.005707838914091</v>
      </c>
      <c r="R171" s="12">
        <f>R170*100/L170</f>
        <v>35.142339232919959</v>
      </c>
      <c r="S171" s="12">
        <f>S170*100/L170</f>
        <v>25.015049965886742</v>
      </c>
      <c r="T171" s="12">
        <f>T170*100/L170</f>
        <v>39.828229722679296</v>
      </c>
      <c r="U171" s="12">
        <f>U170*100/L170</f>
        <v>35.156720311433958</v>
      </c>
      <c r="V171" s="12">
        <f>V170*100/L170</f>
        <v>25.746010086821585</v>
      </c>
      <c r="W171" s="12">
        <f>W170*100/L170</f>
        <v>40.13538280424342</v>
      </c>
      <c r="X171" s="12">
        <f>X170*100/L170</f>
        <v>34.118874663884093</v>
      </c>
      <c r="Y171" s="12">
        <f>Y170*100/L170</f>
        <v>25.543470990354646</v>
      </c>
      <c r="Z171" s="12">
        <f>Z170*100/L170</f>
        <v>40.394442883707242</v>
      </c>
      <c r="AA171" s="12">
        <f>AA170*100/L170</f>
        <v>34.062086125938116</v>
      </c>
      <c r="AB171" s="10"/>
      <c r="AC171" s="12"/>
      <c r="AD171" s="11"/>
      <c r="AE171" s="12"/>
      <c r="AF171" s="11"/>
      <c r="AG171" s="12"/>
      <c r="AH171" s="11"/>
      <c r="AI171" s="12"/>
      <c r="AJ171" s="10"/>
      <c r="AK171" s="11"/>
      <c r="AL171" s="10"/>
    </row>
    <row r="172" spans="1:40" ht="18.75" x14ac:dyDescent="0.3">
      <c r="A172" s="7"/>
      <c r="B172" s="17" t="s">
        <v>29</v>
      </c>
      <c r="C172" s="14"/>
      <c r="D172" s="14"/>
      <c r="E172" s="14"/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56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15">
        <v>0</v>
      </c>
      <c r="W172" s="15">
        <v>0</v>
      </c>
      <c r="X172" s="15">
        <v>0</v>
      </c>
      <c r="Y172" s="7">
        <v>0</v>
      </c>
      <c r="Z172" s="7">
        <v>0</v>
      </c>
      <c r="AA172" s="7">
        <v>0</v>
      </c>
      <c r="AB172" s="54">
        <v>0</v>
      </c>
      <c r="AC172" s="56">
        <v>0</v>
      </c>
      <c r="AD172" s="54">
        <v>0</v>
      </c>
      <c r="AE172" s="56">
        <v>0</v>
      </c>
      <c r="AF172" s="54">
        <v>0</v>
      </c>
      <c r="AG172" s="56">
        <v>0</v>
      </c>
      <c r="AH172" s="54">
        <v>0</v>
      </c>
      <c r="AI172" s="55">
        <v>0</v>
      </c>
      <c r="AJ172" s="7">
        <v>0</v>
      </c>
      <c r="AK172" s="7">
        <v>0</v>
      </c>
      <c r="AL172" s="7">
        <v>0</v>
      </c>
    </row>
    <row r="173" spans="1:40" ht="18.75" x14ac:dyDescent="0.3">
      <c r="A173" s="7"/>
      <c r="B173" s="17" t="s">
        <v>30</v>
      </c>
      <c r="C173" s="14"/>
      <c r="D173" s="14"/>
      <c r="E173" s="14"/>
      <c r="F173" s="7">
        <v>11669</v>
      </c>
      <c r="G173" s="7">
        <v>0</v>
      </c>
      <c r="H173" s="7">
        <v>11283</v>
      </c>
      <c r="I173" s="7">
        <v>386</v>
      </c>
      <c r="J173" s="7">
        <v>0</v>
      </c>
      <c r="K173" s="7">
        <v>0</v>
      </c>
      <c r="L173" s="56">
        <v>11669</v>
      </c>
      <c r="M173" s="7">
        <v>2829</v>
      </c>
      <c r="N173" s="7">
        <v>4194</v>
      </c>
      <c r="O173" s="7">
        <v>4646</v>
      </c>
      <c r="P173" s="7">
        <v>2711</v>
      </c>
      <c r="Q173" s="15">
        <v>4175.5</v>
      </c>
      <c r="R173" s="15">
        <v>4782.5</v>
      </c>
      <c r="S173" s="7">
        <v>2722</v>
      </c>
      <c r="T173" s="7">
        <v>4121</v>
      </c>
      <c r="U173" s="7">
        <v>4826</v>
      </c>
      <c r="V173" s="15">
        <v>2798.4</v>
      </c>
      <c r="W173" s="15">
        <v>4103.3999999999996</v>
      </c>
      <c r="X173" s="15">
        <v>4767.2</v>
      </c>
      <c r="Y173" s="7">
        <v>2733</v>
      </c>
      <c r="Z173" s="15">
        <v>4248.25</v>
      </c>
      <c r="AA173" s="15">
        <v>4687.75</v>
      </c>
      <c r="AB173" s="54">
        <f>(M173+P173+S173+V173+Y173)/5</f>
        <v>2758.68</v>
      </c>
      <c r="AC173" s="55">
        <f>AB173*100/L173</f>
        <v>23.6411003513583</v>
      </c>
      <c r="AD173" s="54">
        <f>(N173+Q173+T173+W173+Z173)/5</f>
        <v>4168.43</v>
      </c>
      <c r="AE173" s="55">
        <f>AD173*100/L173</f>
        <v>35.722255548890224</v>
      </c>
      <c r="AF173" s="54">
        <f>(O173+R173+U173+X173+AA173)/5</f>
        <v>4741.8900000000003</v>
      </c>
      <c r="AG173" s="55">
        <f>AF173*100/L173</f>
        <v>40.636644099751486</v>
      </c>
      <c r="AH173" s="54">
        <f>AB173+AD173</f>
        <v>6927.1100000000006</v>
      </c>
      <c r="AI173" s="55">
        <f>AH173*100/L173</f>
        <v>59.363355900248521</v>
      </c>
      <c r="AJ173" s="7"/>
      <c r="AK173" s="15"/>
      <c r="AL173" s="7"/>
    </row>
    <row r="174" spans="1:40" ht="18.75" x14ac:dyDescent="0.3">
      <c r="A174" s="7"/>
      <c r="B174" s="17" t="s">
        <v>31</v>
      </c>
      <c r="C174" s="14"/>
      <c r="D174" s="14"/>
      <c r="E174" s="14"/>
      <c r="F174" s="7">
        <v>20228</v>
      </c>
      <c r="G174" s="7">
        <v>0</v>
      </c>
      <c r="H174" s="7">
        <v>18220</v>
      </c>
      <c r="I174" s="7">
        <v>2008</v>
      </c>
      <c r="J174" s="7">
        <v>0</v>
      </c>
      <c r="K174" s="7">
        <v>0</v>
      </c>
      <c r="L174" s="56">
        <v>20228</v>
      </c>
      <c r="M174" s="7">
        <v>5299</v>
      </c>
      <c r="N174" s="7">
        <v>7455</v>
      </c>
      <c r="O174" s="7">
        <v>7474</v>
      </c>
      <c r="P174" s="7">
        <v>4949</v>
      </c>
      <c r="Q174" s="15">
        <v>7442.666666666667</v>
      </c>
      <c r="R174" s="15">
        <v>7836.333333333333</v>
      </c>
      <c r="S174" s="7">
        <v>4906</v>
      </c>
      <c r="T174" s="7">
        <v>7352</v>
      </c>
      <c r="U174" s="7">
        <v>7970</v>
      </c>
      <c r="V174" s="15">
        <v>5086.8</v>
      </c>
      <c r="W174" s="15">
        <v>7443.8</v>
      </c>
      <c r="X174" s="15">
        <v>7697.4000000000005</v>
      </c>
      <c r="Y174" s="7">
        <v>5061</v>
      </c>
      <c r="Z174" s="69">
        <v>7412</v>
      </c>
      <c r="AA174" s="7">
        <v>7755</v>
      </c>
      <c r="AB174" s="54">
        <f t="shared" ref="AB174:AB177" si="181">(M174+P174+S174+V174+Y174)/5</f>
        <v>5060.3599999999997</v>
      </c>
      <c r="AC174" s="55">
        <f t="shared" ref="AC174:AC177" si="182">AB174*100/L174</f>
        <v>25.016610638718603</v>
      </c>
      <c r="AD174" s="54">
        <f t="shared" ref="AD174:AD177" si="183">(N174+Q174+T174+W174+Z174)/5</f>
        <v>7421.0933333333332</v>
      </c>
      <c r="AE174" s="55">
        <f t="shared" ref="AE174:AE177" si="184">AD174*100/L174</f>
        <v>36.687232219365896</v>
      </c>
      <c r="AF174" s="54">
        <f t="shared" ref="AF174:AF177" si="185">(O174+R174+U174+X174+AA174)/5</f>
        <v>7746.5466666666671</v>
      </c>
      <c r="AG174" s="55">
        <f t="shared" ref="AG174:AG177" si="186">AF174*100/L174</f>
        <v>38.296157141915501</v>
      </c>
      <c r="AH174" s="54">
        <f t="shared" ref="AH174:AH177" si="187">AB174+AD174</f>
        <v>12481.453333333333</v>
      </c>
      <c r="AI174" s="55">
        <f t="shared" ref="AI174:AI177" si="188">AH174*100/L174</f>
        <v>61.703842858084499</v>
      </c>
      <c r="AJ174" s="15"/>
      <c r="AK174" s="7"/>
      <c r="AL174" s="7"/>
    </row>
    <row r="175" spans="1:40" ht="18.75" x14ac:dyDescent="0.3">
      <c r="A175" s="7"/>
      <c r="B175" s="17" t="s">
        <v>32</v>
      </c>
      <c r="C175" s="14"/>
      <c r="D175" s="14"/>
      <c r="E175" s="14"/>
      <c r="F175" s="7">
        <v>20772</v>
      </c>
      <c r="G175" s="7">
        <v>0</v>
      </c>
      <c r="H175" s="7">
        <v>17587</v>
      </c>
      <c r="I175" s="7">
        <v>3185</v>
      </c>
      <c r="J175" s="7">
        <v>0</v>
      </c>
      <c r="K175" s="7">
        <v>0</v>
      </c>
      <c r="L175" s="56">
        <v>20772</v>
      </c>
      <c r="M175" s="15">
        <v>5657.7</v>
      </c>
      <c r="N175" s="7">
        <v>7671</v>
      </c>
      <c r="O175" s="15">
        <v>7443.3</v>
      </c>
      <c r="P175" s="15">
        <v>5115.3333333333339</v>
      </c>
      <c r="Q175" s="7">
        <v>7673</v>
      </c>
      <c r="R175" s="15">
        <v>7983.6666666666661</v>
      </c>
      <c r="S175" s="7">
        <v>5148</v>
      </c>
      <c r="T175" s="7">
        <v>7809</v>
      </c>
      <c r="U175" s="7">
        <v>7815</v>
      </c>
      <c r="V175" s="15">
        <v>5334.4</v>
      </c>
      <c r="W175" s="15">
        <v>7741.6</v>
      </c>
      <c r="X175" s="15">
        <v>7696</v>
      </c>
      <c r="Y175" s="7">
        <v>5288</v>
      </c>
      <c r="Z175" s="7">
        <v>7812</v>
      </c>
      <c r="AA175" s="7">
        <v>7672</v>
      </c>
      <c r="AB175" s="54">
        <f t="shared" si="181"/>
        <v>5308.6866666666665</v>
      </c>
      <c r="AC175" s="55">
        <f t="shared" si="182"/>
        <v>25.556935618460745</v>
      </c>
      <c r="AD175" s="54">
        <f t="shared" si="183"/>
        <v>7741.32</v>
      </c>
      <c r="AE175" s="55">
        <f t="shared" si="184"/>
        <v>37.268053148469093</v>
      </c>
      <c r="AF175" s="54">
        <f t="shared" si="185"/>
        <v>7721.9933333333338</v>
      </c>
      <c r="AG175" s="55">
        <f t="shared" si="186"/>
        <v>37.175011233070158</v>
      </c>
      <c r="AH175" s="54">
        <f t="shared" si="187"/>
        <v>13050.006666666666</v>
      </c>
      <c r="AI175" s="55">
        <f t="shared" si="188"/>
        <v>62.824988766929835</v>
      </c>
      <c r="AJ175" s="7"/>
      <c r="AK175" s="7"/>
      <c r="AL175" s="7"/>
    </row>
    <row r="176" spans="1:40" ht="18.75" x14ac:dyDescent="0.3">
      <c r="A176" s="7"/>
      <c r="B176" s="17" t="s">
        <v>33</v>
      </c>
      <c r="C176" s="14"/>
      <c r="D176" s="14"/>
      <c r="E176" s="14"/>
      <c r="F176" s="7">
        <v>15559</v>
      </c>
      <c r="G176" s="7">
        <v>0</v>
      </c>
      <c r="H176" s="7">
        <v>12658</v>
      </c>
      <c r="I176" s="7">
        <v>2901</v>
      </c>
      <c r="J176" s="7">
        <v>0</v>
      </c>
      <c r="K176" s="7">
        <v>0</v>
      </c>
      <c r="L176" s="56">
        <v>15559</v>
      </c>
      <c r="M176" s="7">
        <v>4820</v>
      </c>
      <c r="N176" s="7">
        <v>7713</v>
      </c>
      <c r="O176" s="7">
        <v>3026</v>
      </c>
      <c r="P176" s="7">
        <v>4252</v>
      </c>
      <c r="Q176" s="15">
        <v>7783</v>
      </c>
      <c r="R176" s="15">
        <v>3524</v>
      </c>
      <c r="S176" s="7">
        <v>4325</v>
      </c>
      <c r="T176" s="7">
        <v>7692</v>
      </c>
      <c r="U176" s="7">
        <v>3542</v>
      </c>
      <c r="V176" s="15">
        <v>4318.2000000000007</v>
      </c>
      <c r="W176" s="15">
        <v>7862</v>
      </c>
      <c r="X176" s="15">
        <v>3379</v>
      </c>
      <c r="Y176" s="7">
        <v>4315</v>
      </c>
      <c r="Z176" s="7">
        <v>7868</v>
      </c>
      <c r="AA176" s="7">
        <v>3376</v>
      </c>
      <c r="AB176" s="54">
        <f t="shared" si="181"/>
        <v>4406.04</v>
      </c>
      <c r="AC176" s="55">
        <f t="shared" si="182"/>
        <v>28.318272382543864</v>
      </c>
      <c r="AD176" s="54">
        <f t="shared" si="183"/>
        <v>7783.6</v>
      </c>
      <c r="AE176" s="55">
        <f t="shared" si="184"/>
        <v>50.026351307924671</v>
      </c>
      <c r="AF176" s="54">
        <f t="shared" si="185"/>
        <v>3369.4</v>
      </c>
      <c r="AG176" s="55">
        <f t="shared" si="186"/>
        <v>21.655633395462434</v>
      </c>
      <c r="AH176" s="54">
        <f t="shared" si="187"/>
        <v>12189.64</v>
      </c>
      <c r="AI176" s="55">
        <f t="shared" si="188"/>
        <v>78.344623690468538</v>
      </c>
      <c r="AJ176" s="15"/>
      <c r="AK176" s="7"/>
      <c r="AL176" s="7"/>
    </row>
    <row r="177" spans="1:39" ht="18.75" x14ac:dyDescent="0.3">
      <c r="A177" s="7"/>
      <c r="B177" s="13" t="s">
        <v>34</v>
      </c>
      <c r="C177" s="14"/>
      <c r="D177" s="14"/>
      <c r="E177" s="14"/>
      <c r="F177" s="7">
        <v>6523</v>
      </c>
      <c r="G177" s="7">
        <v>0</v>
      </c>
      <c r="H177" s="7">
        <v>4835</v>
      </c>
      <c r="I177" s="7">
        <v>1688</v>
      </c>
      <c r="J177" s="7">
        <v>0</v>
      </c>
      <c r="K177" s="7">
        <v>0</v>
      </c>
      <c r="L177" s="56">
        <v>6523</v>
      </c>
      <c r="M177" s="7">
        <v>1829</v>
      </c>
      <c r="N177" s="7">
        <v>2806</v>
      </c>
      <c r="O177" s="7">
        <v>1888</v>
      </c>
      <c r="P177" s="15">
        <v>1549.75</v>
      </c>
      <c r="Q177" s="15">
        <v>2830.5</v>
      </c>
      <c r="R177" s="15">
        <v>2142.75</v>
      </c>
      <c r="S177" s="15">
        <v>1598</v>
      </c>
      <c r="T177" s="15">
        <v>2798</v>
      </c>
      <c r="U177" s="15">
        <v>2127</v>
      </c>
      <c r="V177" s="15">
        <v>1707.6000000000001</v>
      </c>
      <c r="W177" s="15">
        <v>2850.8000000000006</v>
      </c>
      <c r="X177" s="15">
        <v>1964.5999999999997</v>
      </c>
      <c r="Y177" s="7">
        <v>1697</v>
      </c>
      <c r="Z177" s="7">
        <v>2855</v>
      </c>
      <c r="AA177" s="7">
        <v>1971</v>
      </c>
      <c r="AB177" s="54">
        <f t="shared" si="181"/>
        <v>1676.27</v>
      </c>
      <c r="AC177" s="55">
        <f t="shared" si="182"/>
        <v>25.697838417905871</v>
      </c>
      <c r="AD177" s="54">
        <f t="shared" si="183"/>
        <v>2828.0600000000004</v>
      </c>
      <c r="AE177" s="55">
        <f t="shared" si="184"/>
        <v>43.355204660432328</v>
      </c>
      <c r="AF177" s="54">
        <f t="shared" si="185"/>
        <v>2018.6699999999996</v>
      </c>
      <c r="AG177" s="55">
        <f t="shared" si="186"/>
        <v>30.946956921661808</v>
      </c>
      <c r="AH177" s="54">
        <f t="shared" si="187"/>
        <v>4504.33</v>
      </c>
      <c r="AI177" s="55">
        <f t="shared" si="188"/>
        <v>69.053043078338192</v>
      </c>
      <c r="AJ177" s="15"/>
      <c r="AK177" s="15"/>
      <c r="AL177" s="15"/>
    </row>
    <row r="178" spans="1:39" ht="18.75" x14ac:dyDescent="0.3">
      <c r="A178" s="17"/>
      <c r="B178" s="45" t="s">
        <v>56</v>
      </c>
      <c r="C178" s="46"/>
      <c r="D178" s="46"/>
      <c r="E178" s="46"/>
      <c r="F178" s="47"/>
      <c r="G178" s="47"/>
      <c r="H178" s="47"/>
      <c r="I178" s="47"/>
      <c r="J178" s="47"/>
      <c r="K178" s="47"/>
      <c r="L178" s="48">
        <f>(L6+L15+L25+L35+L45+L53+L61+L69+L78+L87+L95+L102+L112+L120+L128+L136+L145+L153+L162+L170)</f>
        <v>1096467</v>
      </c>
      <c r="M178" s="48">
        <f t="shared" ref="M178:AA178" si="189">M6+M15+M25+M35+M45+M53+M61+M69+M78+M87+M95+M102+M112+M120+M128+M136+M145+M153+M162+M170</f>
        <v>501915.89667000005</v>
      </c>
      <c r="N178" s="48">
        <f t="shared" si="189"/>
        <v>431697.50332999998</v>
      </c>
      <c r="O178" s="48">
        <f t="shared" si="189"/>
        <v>162853.03999699999</v>
      </c>
      <c r="P178" s="48">
        <f t="shared" si="189"/>
        <v>454817.8833333333</v>
      </c>
      <c r="Q178" s="48">
        <f t="shared" si="189"/>
        <v>451769.26666666666</v>
      </c>
      <c r="R178" s="48">
        <f t="shared" si="189"/>
        <v>189879.75</v>
      </c>
      <c r="S178" s="48">
        <f t="shared" si="189"/>
        <v>467546.37430000002</v>
      </c>
      <c r="T178" s="48">
        <f t="shared" si="189"/>
        <v>445892.57430000004</v>
      </c>
      <c r="U178" s="48">
        <f t="shared" si="189"/>
        <v>183028.62</v>
      </c>
      <c r="V178" s="48">
        <f t="shared" si="189"/>
        <v>470873.35001428577</v>
      </c>
      <c r="W178" s="48">
        <f t="shared" si="189"/>
        <v>450639.24999571429</v>
      </c>
      <c r="X178" s="48">
        <f t="shared" si="189"/>
        <v>174954.60000000003</v>
      </c>
      <c r="Y178" s="48">
        <f t="shared" si="189"/>
        <v>477847.42333000002</v>
      </c>
      <c r="Z178" s="48">
        <f t="shared" si="189"/>
        <v>442844.66655999998</v>
      </c>
      <c r="AA178" s="48">
        <f t="shared" si="189"/>
        <v>175774.37664</v>
      </c>
      <c r="AB178" s="48">
        <f>(M178+P178+S178+V178+Y178)/5</f>
        <v>474600.18552952382</v>
      </c>
      <c r="AC178" s="49">
        <f>AB178*100/L178</f>
        <v>43.284493334457288</v>
      </c>
      <c r="AD178" s="48">
        <f>(N178+Q178+T178+W178+Z178)/5</f>
        <v>444568.65217047615</v>
      </c>
      <c r="AE178" s="49">
        <f>AD178*100/L178</f>
        <v>40.545556972574289</v>
      </c>
      <c r="AF178" s="48">
        <f>(O178+R178+U178+X178+AA178)/5</f>
        <v>177298.07732740001</v>
      </c>
      <c r="AG178" s="49">
        <f>AF178*100/L178</f>
        <v>16.16994194329606</v>
      </c>
      <c r="AH178" s="48">
        <f>AB178+AD178</f>
        <v>919168.83770000003</v>
      </c>
      <c r="AI178" s="49">
        <f>AH178*100/L178</f>
        <v>83.830050307031598</v>
      </c>
      <c r="AJ178" s="50">
        <f>L183+L184</f>
        <v>335066</v>
      </c>
      <c r="AK178" s="50">
        <f>AK6+AK15+AK25+AK35+AK45+AK53+AK61+AK69+AK78+AK87+AK95+AK102+AK112+AK120+AK128+AK136+AK145+AK153+AK162+AK170</f>
        <v>292279.87972199998</v>
      </c>
      <c r="AL178" s="49">
        <f>AK178*100/AJ178</f>
        <v>87.23053957190524</v>
      </c>
      <c r="AM178" s="3"/>
    </row>
    <row r="179" spans="1:39" ht="18.75" x14ac:dyDescent="0.3">
      <c r="A179" s="17"/>
      <c r="B179" s="17" t="s">
        <v>29</v>
      </c>
      <c r="C179" s="14"/>
      <c r="D179" s="14"/>
      <c r="E179" s="14"/>
      <c r="F179" s="7"/>
      <c r="G179" s="7"/>
      <c r="H179" s="7"/>
      <c r="I179" s="7"/>
      <c r="J179" s="7"/>
      <c r="K179" s="7"/>
      <c r="L179" s="56">
        <f t="shared" ref="L179:AA179" si="190">L8+L17+L27+L37+L47+L55+L63+L71+L80+L89+L97+L104+L114+L122+L130+L138+L147+L155+L164+L172</f>
        <v>13986</v>
      </c>
      <c r="M179" s="15">
        <f t="shared" si="190"/>
        <v>5033</v>
      </c>
      <c r="N179" s="15">
        <f t="shared" si="190"/>
        <v>5866</v>
      </c>
      <c r="O179" s="15">
        <f t="shared" si="190"/>
        <v>3087</v>
      </c>
      <c r="P179" s="15">
        <f t="shared" si="190"/>
        <v>5043</v>
      </c>
      <c r="Q179" s="15">
        <f t="shared" si="190"/>
        <v>5478</v>
      </c>
      <c r="R179" s="15">
        <f t="shared" si="190"/>
        <v>3465</v>
      </c>
      <c r="S179" s="15">
        <f t="shared" si="190"/>
        <v>4776</v>
      </c>
      <c r="T179" s="15">
        <f t="shared" si="190"/>
        <v>5747</v>
      </c>
      <c r="U179" s="15">
        <f t="shared" si="190"/>
        <v>3463</v>
      </c>
      <c r="V179" s="15">
        <f t="shared" si="190"/>
        <v>5368</v>
      </c>
      <c r="W179" s="15">
        <f t="shared" si="190"/>
        <v>5347</v>
      </c>
      <c r="X179" s="15">
        <f t="shared" si="190"/>
        <v>3271</v>
      </c>
      <c r="Y179" s="15">
        <f t="shared" si="190"/>
        <v>5152</v>
      </c>
      <c r="Z179" s="15">
        <f t="shared" si="190"/>
        <v>5741</v>
      </c>
      <c r="AA179" s="15">
        <f t="shared" si="190"/>
        <v>3093</v>
      </c>
      <c r="AB179" s="74">
        <f>(M179+P179+S179+V179+Y179)/5</f>
        <v>5074.3999999999996</v>
      </c>
      <c r="AC179" s="75">
        <f>AB179*100/L179</f>
        <v>36.281996281996278</v>
      </c>
      <c r="AD179" s="74">
        <f>(N179+Q179+T179+W179+Z179)/5</f>
        <v>5635.8</v>
      </c>
      <c r="AE179" s="75">
        <f>AD179*100/L179</f>
        <v>40.296010296010294</v>
      </c>
      <c r="AF179" s="74">
        <f>(O179+R179+U179+X179+AA179)/5</f>
        <v>3275.8</v>
      </c>
      <c r="AG179" s="75">
        <f>AF179*100/L179</f>
        <v>23.42199342199342</v>
      </c>
      <c r="AH179" s="48">
        <f>AB179+AD179</f>
        <v>10710.2</v>
      </c>
      <c r="AI179" s="49">
        <f t="shared" ref="AI179:AI186" si="191">AH179*100/L179</f>
        <v>76.57800657800658</v>
      </c>
      <c r="AJ179" s="7"/>
      <c r="AK179" s="15"/>
      <c r="AL179" s="7"/>
      <c r="AM179" s="3"/>
    </row>
    <row r="180" spans="1:39" ht="18.75" x14ac:dyDescent="0.3">
      <c r="A180" s="17"/>
      <c r="B180" s="17" t="s">
        <v>30</v>
      </c>
      <c r="C180" s="14"/>
      <c r="D180" s="14"/>
      <c r="E180" s="14"/>
      <c r="F180" s="7"/>
      <c r="G180" s="7"/>
      <c r="H180" s="7"/>
      <c r="I180" s="7"/>
      <c r="J180" s="7"/>
      <c r="K180" s="7"/>
      <c r="L180" s="56">
        <f t="shared" ref="L180:AA180" si="192">L9+L18+L28+L38+L48+L56+L64+L72+L81+L90+L98+L105+L115+L123+L131+L139+L148+L156+L165+L173</f>
        <v>156559</v>
      </c>
      <c r="M180" s="15">
        <f t="shared" si="192"/>
        <v>62824.65</v>
      </c>
      <c r="N180" s="15">
        <f t="shared" si="192"/>
        <v>63849.23</v>
      </c>
      <c r="O180" s="15">
        <f t="shared" si="192"/>
        <v>29885.47</v>
      </c>
      <c r="P180" s="15">
        <f t="shared" si="192"/>
        <v>56010</v>
      </c>
      <c r="Q180" s="15">
        <f t="shared" si="192"/>
        <v>66285.5</v>
      </c>
      <c r="R180" s="15">
        <f t="shared" si="192"/>
        <v>34263.5</v>
      </c>
      <c r="S180" s="15">
        <f t="shared" si="192"/>
        <v>58378.05</v>
      </c>
      <c r="T180" s="15">
        <f t="shared" si="192"/>
        <v>65419.199999999997</v>
      </c>
      <c r="U180" s="15">
        <f t="shared" si="192"/>
        <v>32761.75</v>
      </c>
      <c r="V180" s="15">
        <f t="shared" si="192"/>
        <v>56977.4</v>
      </c>
      <c r="W180" s="15">
        <f t="shared" si="192"/>
        <v>66725.399999999994</v>
      </c>
      <c r="X180" s="15">
        <f t="shared" si="192"/>
        <v>32856.199999999997</v>
      </c>
      <c r="Y180" s="15">
        <f t="shared" si="192"/>
        <v>60733.95</v>
      </c>
      <c r="Z180" s="15">
        <f t="shared" si="192"/>
        <v>63091.05</v>
      </c>
      <c r="AA180" s="15">
        <f t="shared" si="192"/>
        <v>32733.5</v>
      </c>
      <c r="AB180" s="74">
        <f t="shared" ref="AB180:AB183" si="193">(M180+P180+S180+V180+Y180)/5</f>
        <v>58984.81</v>
      </c>
      <c r="AC180" s="75">
        <f t="shared" ref="AC180:AC183" si="194">AB180*100/L180</f>
        <v>37.675770795674474</v>
      </c>
      <c r="AD180" s="74">
        <f t="shared" ref="AD180:AD186" si="195">(N180+Q180+T180+W180+Z180)/5</f>
        <v>65074.075999999986</v>
      </c>
      <c r="AE180" s="75">
        <f t="shared" ref="AE180:AE186" si="196">AD180*100/L180</f>
        <v>41.565209282123661</v>
      </c>
      <c r="AF180" s="74">
        <f t="shared" ref="AF180:AF186" si="197">(O180+R180+U180+X180+AA180)/5</f>
        <v>32500.083999999995</v>
      </c>
      <c r="AG180" s="75">
        <f t="shared" ref="AG180:AG186" si="198">AF180*100/L180</f>
        <v>20.759000760096828</v>
      </c>
      <c r="AH180" s="48">
        <f t="shared" ref="AH180:AH186" si="199">AB180+AD180</f>
        <v>124058.88599999998</v>
      </c>
      <c r="AI180" s="49">
        <f t="shared" si="191"/>
        <v>79.240980077798127</v>
      </c>
      <c r="AJ180" s="15"/>
      <c r="AK180" s="15"/>
      <c r="AL180" s="7"/>
      <c r="AM180" s="3"/>
    </row>
    <row r="181" spans="1:39" ht="18.75" x14ac:dyDescent="0.3">
      <c r="A181" s="17"/>
      <c r="B181" s="17" t="s">
        <v>31</v>
      </c>
      <c r="C181" s="14"/>
      <c r="D181" s="14"/>
      <c r="E181" s="14"/>
      <c r="F181" s="7"/>
      <c r="G181" s="7"/>
      <c r="H181" s="7"/>
      <c r="I181" s="7"/>
      <c r="J181" s="7"/>
      <c r="K181" s="7"/>
      <c r="L181" s="56">
        <f t="shared" ref="L181:AA181" si="200">L10+L19+L29+L39+L49+L57+L65+L73+L82+L91+L99+L106+L116+L124+L132+L140+L149+L157+L166+L174</f>
        <v>291505</v>
      </c>
      <c r="M181" s="15">
        <f t="shared" si="200"/>
        <v>123374</v>
      </c>
      <c r="N181" s="15">
        <f t="shared" si="200"/>
        <v>116903</v>
      </c>
      <c r="O181" s="15">
        <f t="shared" si="200"/>
        <v>51228</v>
      </c>
      <c r="P181" s="15">
        <f t="shared" si="200"/>
        <v>111146</v>
      </c>
      <c r="Q181" s="15">
        <f t="shared" si="200"/>
        <v>122496.66666666667</v>
      </c>
      <c r="R181" s="15">
        <f t="shared" si="200"/>
        <v>57862.333333333336</v>
      </c>
      <c r="S181" s="15">
        <f t="shared" si="200"/>
        <v>115839</v>
      </c>
      <c r="T181" s="15">
        <f t="shared" si="200"/>
        <v>120739.4</v>
      </c>
      <c r="U181" s="15">
        <f t="shared" si="200"/>
        <v>54927</v>
      </c>
      <c r="V181" s="15">
        <f t="shared" si="200"/>
        <v>117780.8</v>
      </c>
      <c r="W181" s="15">
        <f t="shared" si="200"/>
        <v>119711.8</v>
      </c>
      <c r="X181" s="15">
        <f t="shared" si="200"/>
        <v>54012.4</v>
      </c>
      <c r="Y181" s="15">
        <f t="shared" si="200"/>
        <v>118631.6</v>
      </c>
      <c r="Z181" s="15">
        <f t="shared" si="200"/>
        <v>119239.4</v>
      </c>
      <c r="AA181" s="15">
        <f t="shared" si="200"/>
        <v>53633.8</v>
      </c>
      <c r="AB181" s="74">
        <f t="shared" si="193"/>
        <v>117354.28</v>
      </c>
      <c r="AC181" s="75">
        <f t="shared" si="194"/>
        <v>40.258067614620678</v>
      </c>
      <c r="AD181" s="74">
        <f t="shared" si="195"/>
        <v>119818.05333333332</v>
      </c>
      <c r="AE181" s="75">
        <f t="shared" si="196"/>
        <v>41.103258377500666</v>
      </c>
      <c r="AF181" s="74">
        <f t="shared" si="197"/>
        <v>54332.706666666665</v>
      </c>
      <c r="AG181" s="75">
        <f t="shared" si="198"/>
        <v>18.638687729770215</v>
      </c>
      <c r="AH181" s="48">
        <f t="shared" si="199"/>
        <v>237172.33333333331</v>
      </c>
      <c r="AI181" s="49">
        <f t="shared" si="191"/>
        <v>81.361325992121337</v>
      </c>
      <c r="AJ181" s="15"/>
      <c r="AK181" s="7"/>
      <c r="AL181" s="7"/>
      <c r="AM181" s="3"/>
    </row>
    <row r="182" spans="1:39" ht="18.75" x14ac:dyDescent="0.3">
      <c r="A182" s="17"/>
      <c r="B182" s="17" t="s">
        <v>32</v>
      </c>
      <c r="C182" s="14"/>
      <c r="D182" s="14"/>
      <c r="E182" s="14"/>
      <c r="F182" s="7"/>
      <c r="G182" s="7"/>
      <c r="H182" s="7"/>
      <c r="I182" s="7"/>
      <c r="J182" s="7"/>
      <c r="K182" s="7"/>
      <c r="L182" s="54">
        <f t="shared" ref="L182:AA182" si="201">L11+L20+L30+L40+L50+L58+L66+L74+L83+L92+L100+L107+L117+L125+L133+L141+L150+L158+L167+L175</f>
        <v>294239</v>
      </c>
      <c r="M182" s="15">
        <f t="shared" si="201"/>
        <v>139100.69667</v>
      </c>
      <c r="N182" s="15">
        <f t="shared" si="201"/>
        <v>114951.62333</v>
      </c>
      <c r="O182" s="15">
        <f t="shared" si="201"/>
        <v>40186.069996999999</v>
      </c>
      <c r="P182" s="15">
        <f t="shared" si="201"/>
        <v>129494.33333333333</v>
      </c>
      <c r="Q182" s="15">
        <f t="shared" si="201"/>
        <v>118274</v>
      </c>
      <c r="R182" s="15">
        <f t="shared" si="201"/>
        <v>46470.666666666664</v>
      </c>
      <c r="S182" s="15">
        <f t="shared" si="201"/>
        <v>131560.57</v>
      </c>
      <c r="T182" s="15">
        <f t="shared" si="201"/>
        <v>117164.93000000001</v>
      </c>
      <c r="U182" s="15">
        <f t="shared" si="201"/>
        <v>45513.67</v>
      </c>
      <c r="V182" s="15">
        <f t="shared" si="201"/>
        <v>131613.4</v>
      </c>
      <c r="W182" s="15">
        <f t="shared" si="201"/>
        <v>120153.40000000001</v>
      </c>
      <c r="X182" s="15">
        <f t="shared" si="201"/>
        <v>42472.2</v>
      </c>
      <c r="Y182" s="15">
        <f t="shared" si="201"/>
        <v>133268.21333</v>
      </c>
      <c r="Z182" s="15">
        <f t="shared" si="201"/>
        <v>117424.82656</v>
      </c>
      <c r="AA182" s="15">
        <f t="shared" si="201"/>
        <v>43545.836639999994</v>
      </c>
      <c r="AB182" s="74">
        <f t="shared" si="193"/>
        <v>133007.44266666667</v>
      </c>
      <c r="AC182" s="75">
        <f t="shared" si="194"/>
        <v>45.203879386031993</v>
      </c>
      <c r="AD182" s="74">
        <f t="shared" si="195"/>
        <v>117593.755978</v>
      </c>
      <c r="AE182" s="75">
        <f t="shared" si="196"/>
        <v>39.965387313714359</v>
      </c>
      <c r="AF182" s="74">
        <f t="shared" si="197"/>
        <v>43637.688660733329</v>
      </c>
      <c r="AG182" s="75">
        <f t="shared" si="198"/>
        <v>14.830694999892376</v>
      </c>
      <c r="AH182" s="48">
        <f t="shared" si="199"/>
        <v>250601.19864466667</v>
      </c>
      <c r="AI182" s="49">
        <f t="shared" si="191"/>
        <v>85.169266699746359</v>
      </c>
      <c r="AJ182" s="7"/>
      <c r="AK182" s="7"/>
      <c r="AL182" s="7"/>
      <c r="AM182" s="3"/>
    </row>
    <row r="183" spans="1:39" ht="18.75" x14ac:dyDescent="0.3">
      <c r="A183" s="17"/>
      <c r="B183" s="17" t="s">
        <v>33</v>
      </c>
      <c r="C183" s="14"/>
      <c r="D183" s="14"/>
      <c r="E183" s="14"/>
      <c r="F183" s="7"/>
      <c r="G183" s="7"/>
      <c r="H183" s="7"/>
      <c r="I183" s="7"/>
      <c r="J183" s="7"/>
      <c r="K183" s="7"/>
      <c r="L183" s="56">
        <f t="shared" ref="L183:AA183" si="202">L12+L21+L31+L41+L51+L59+L67+L75+L84+L93+L101+L108+L118+L126+L134+L142+L151+L159+L168+L176</f>
        <v>193027</v>
      </c>
      <c r="M183" s="15">
        <f t="shared" si="202"/>
        <v>99150.549999999988</v>
      </c>
      <c r="N183" s="15">
        <f t="shared" si="202"/>
        <v>72595.649999999994</v>
      </c>
      <c r="O183" s="15">
        <f t="shared" si="202"/>
        <v>21280.5</v>
      </c>
      <c r="P183" s="15">
        <f t="shared" si="202"/>
        <v>89633</v>
      </c>
      <c r="Q183" s="15">
        <f t="shared" si="202"/>
        <v>77117</v>
      </c>
      <c r="R183" s="15">
        <f t="shared" si="202"/>
        <v>26277</v>
      </c>
      <c r="S183" s="15">
        <f t="shared" si="202"/>
        <v>92420.754300000001</v>
      </c>
      <c r="T183" s="15">
        <f t="shared" si="202"/>
        <v>75330.044300000009</v>
      </c>
      <c r="U183" s="15">
        <f t="shared" si="202"/>
        <v>25276.2</v>
      </c>
      <c r="V183" s="15">
        <f t="shared" si="202"/>
        <v>93014.750014285717</v>
      </c>
      <c r="W183" s="15">
        <f t="shared" si="202"/>
        <v>77624.849995714292</v>
      </c>
      <c r="X183" s="15">
        <f t="shared" si="202"/>
        <v>22387.599999999999</v>
      </c>
      <c r="Y183" s="15">
        <f t="shared" si="202"/>
        <v>93703.66</v>
      </c>
      <c r="Z183" s="15">
        <f t="shared" si="202"/>
        <v>77527.39</v>
      </c>
      <c r="AA183" s="15">
        <f t="shared" si="202"/>
        <v>21796.239999999998</v>
      </c>
      <c r="AB183" s="74">
        <f t="shared" si="193"/>
        <v>93584.542862857139</v>
      </c>
      <c r="AC183" s="75">
        <f t="shared" si="194"/>
        <v>48.48261790467506</v>
      </c>
      <c r="AD183" s="74">
        <f t="shared" si="195"/>
        <v>76038.986859142868</v>
      </c>
      <c r="AE183" s="75">
        <f t="shared" si="196"/>
        <v>39.392927859389033</v>
      </c>
      <c r="AF183" s="74">
        <f t="shared" si="197"/>
        <v>23403.507999999994</v>
      </c>
      <c r="AG183" s="75">
        <f t="shared" si="198"/>
        <v>12.12447377827972</v>
      </c>
      <c r="AH183" s="48">
        <f t="shared" si="199"/>
        <v>169623.52972200001</v>
      </c>
      <c r="AI183" s="49">
        <f t="shared" si="191"/>
        <v>87.875545764064086</v>
      </c>
      <c r="AJ183" s="15"/>
      <c r="AK183" s="7"/>
      <c r="AL183" s="7"/>
      <c r="AM183" s="3"/>
    </row>
    <row r="184" spans="1:39" ht="18.75" x14ac:dyDescent="0.3">
      <c r="A184" s="17"/>
      <c r="B184" s="13" t="s">
        <v>34</v>
      </c>
      <c r="C184" s="14"/>
      <c r="D184" s="14"/>
      <c r="E184" s="14"/>
      <c r="F184" s="7"/>
      <c r="G184" s="7"/>
      <c r="H184" s="7"/>
      <c r="I184" s="7"/>
      <c r="J184" s="7"/>
      <c r="K184" s="7"/>
      <c r="L184" s="57">
        <f t="shared" ref="L184:AA184" si="203">L13+L22+L32+L42+L52+L60+L68+L76+L94+L109+L119+L127+L135+L143+L152+L160+L169+L177</f>
        <v>142039</v>
      </c>
      <c r="M184" s="15">
        <f t="shared" si="203"/>
        <v>70272</v>
      </c>
      <c r="N184" s="15">
        <f t="shared" si="203"/>
        <v>55167</v>
      </c>
      <c r="O184" s="15">
        <f t="shared" si="203"/>
        <v>16600</v>
      </c>
      <c r="P184" s="15">
        <f t="shared" si="203"/>
        <v>61585.25</v>
      </c>
      <c r="Q184" s="15">
        <f t="shared" si="203"/>
        <v>59701.5</v>
      </c>
      <c r="R184" s="15">
        <f t="shared" si="203"/>
        <v>20752.25</v>
      </c>
      <c r="S184" s="15">
        <f t="shared" si="203"/>
        <v>62514</v>
      </c>
      <c r="T184" s="15">
        <f t="shared" si="203"/>
        <v>59205</v>
      </c>
      <c r="U184" s="15">
        <f t="shared" si="203"/>
        <v>20320</v>
      </c>
      <c r="V184" s="15">
        <f t="shared" si="203"/>
        <v>64060.799999999996</v>
      </c>
      <c r="W184" s="15">
        <f t="shared" si="203"/>
        <v>58787.200000000004</v>
      </c>
      <c r="X184" s="15">
        <f t="shared" si="203"/>
        <v>19191</v>
      </c>
      <c r="Y184" s="15">
        <f t="shared" si="203"/>
        <v>64248</v>
      </c>
      <c r="Z184" s="15">
        <f t="shared" si="203"/>
        <v>57741</v>
      </c>
      <c r="AA184" s="15">
        <f t="shared" si="203"/>
        <v>20050</v>
      </c>
      <c r="AB184" s="74">
        <f t="shared" ref="AB184:AB186" si="204">(M184+P184+S184+V184+Y184)/5</f>
        <v>64536.009999999995</v>
      </c>
      <c r="AC184" s="75">
        <f t="shared" ref="AC184:AC186" si="205">AB184*100/L184</f>
        <v>45.435415625286005</v>
      </c>
      <c r="AD184" s="74">
        <f t="shared" si="195"/>
        <v>58120.340000000004</v>
      </c>
      <c r="AE184" s="75">
        <f t="shared" si="196"/>
        <v>40.918578700216138</v>
      </c>
      <c r="AF184" s="74">
        <f t="shared" si="197"/>
        <v>19382.650000000001</v>
      </c>
      <c r="AG184" s="75">
        <f t="shared" si="198"/>
        <v>13.64600567449785</v>
      </c>
      <c r="AH184" s="48">
        <f t="shared" si="199"/>
        <v>122656.35</v>
      </c>
      <c r="AI184" s="49">
        <f t="shared" si="191"/>
        <v>86.353994325502157</v>
      </c>
      <c r="AJ184" s="7"/>
      <c r="AK184" s="7"/>
      <c r="AL184" s="7"/>
      <c r="AM184" s="3"/>
    </row>
    <row r="185" spans="1:39" ht="37.5" x14ac:dyDescent="0.3">
      <c r="A185" s="17"/>
      <c r="B185" s="51" t="s">
        <v>55</v>
      </c>
      <c r="C185" s="14"/>
      <c r="D185" s="14"/>
      <c r="E185" s="14"/>
      <c r="F185" s="7"/>
      <c r="G185" s="7"/>
      <c r="H185" s="7"/>
      <c r="I185" s="7"/>
      <c r="J185" s="7"/>
      <c r="K185" s="7"/>
      <c r="L185" s="56">
        <f t="shared" ref="L185:AA185" si="206">(L23+L33+L43+L85+L110)</f>
        <v>340</v>
      </c>
      <c r="M185" s="15">
        <f t="shared" si="206"/>
        <v>53</v>
      </c>
      <c r="N185" s="15">
        <f t="shared" si="206"/>
        <v>201</v>
      </c>
      <c r="O185" s="15">
        <f t="shared" si="206"/>
        <v>86</v>
      </c>
      <c r="P185" s="15">
        <f t="shared" si="206"/>
        <v>53</v>
      </c>
      <c r="Q185" s="15">
        <f t="shared" si="206"/>
        <v>183</v>
      </c>
      <c r="R185" s="15">
        <f t="shared" si="206"/>
        <v>104</v>
      </c>
      <c r="S185" s="15">
        <f t="shared" si="206"/>
        <v>52</v>
      </c>
      <c r="T185" s="15">
        <f t="shared" si="206"/>
        <v>187</v>
      </c>
      <c r="U185" s="15">
        <f t="shared" si="206"/>
        <v>101</v>
      </c>
      <c r="V185" s="15">
        <f t="shared" si="206"/>
        <v>63</v>
      </c>
      <c r="W185" s="15">
        <f t="shared" si="206"/>
        <v>188</v>
      </c>
      <c r="X185" s="15">
        <f t="shared" si="206"/>
        <v>89</v>
      </c>
      <c r="Y185" s="15">
        <f t="shared" si="206"/>
        <v>57</v>
      </c>
      <c r="Z185" s="15">
        <f t="shared" si="206"/>
        <v>198</v>
      </c>
      <c r="AA185" s="15">
        <f t="shared" si="206"/>
        <v>85</v>
      </c>
      <c r="AB185" s="74">
        <f>(M185+P185+S185+V185+Y185)/5</f>
        <v>55.6</v>
      </c>
      <c r="AC185" s="75">
        <f t="shared" si="205"/>
        <v>16.352941176470587</v>
      </c>
      <c r="AD185" s="74">
        <f t="shared" si="195"/>
        <v>191.4</v>
      </c>
      <c r="AE185" s="75">
        <f t="shared" si="196"/>
        <v>56.294117647058826</v>
      </c>
      <c r="AF185" s="74">
        <f t="shared" si="197"/>
        <v>93</v>
      </c>
      <c r="AG185" s="75">
        <f t="shared" si="198"/>
        <v>27.352941176470587</v>
      </c>
      <c r="AH185" s="48">
        <f t="shared" si="199"/>
        <v>247</v>
      </c>
      <c r="AI185" s="49">
        <f t="shared" si="191"/>
        <v>72.647058823529406</v>
      </c>
      <c r="AJ185" s="7"/>
      <c r="AK185" s="7"/>
      <c r="AL185" s="7"/>
      <c r="AM185" s="3"/>
    </row>
    <row r="186" spans="1:39" ht="56.25" x14ac:dyDescent="0.3">
      <c r="A186" s="17"/>
      <c r="B186" s="51" t="s">
        <v>54</v>
      </c>
      <c r="C186" s="14"/>
      <c r="D186" s="14"/>
      <c r="E186" s="14"/>
      <c r="F186" s="7"/>
      <c r="G186" s="7"/>
      <c r="H186" s="7"/>
      <c r="I186" s="7"/>
      <c r="J186" s="7"/>
      <c r="K186" s="7"/>
      <c r="L186" s="56">
        <f t="shared" ref="L186:T186" si="207">(L14+L24+L34+L44+L77+L86+L111+L144+L161)</f>
        <v>4772</v>
      </c>
      <c r="M186" s="15">
        <f t="shared" si="207"/>
        <v>2108</v>
      </c>
      <c r="N186" s="15">
        <f t="shared" si="207"/>
        <v>2164</v>
      </c>
      <c r="O186" s="15">
        <f t="shared" si="207"/>
        <v>500</v>
      </c>
      <c r="P186" s="15">
        <f t="shared" si="207"/>
        <v>1853.3</v>
      </c>
      <c r="Q186" s="15">
        <f t="shared" si="207"/>
        <v>2233.6</v>
      </c>
      <c r="R186" s="15">
        <f t="shared" si="207"/>
        <v>685</v>
      </c>
      <c r="S186" s="15">
        <f t="shared" si="207"/>
        <v>2006</v>
      </c>
      <c r="T186" s="15">
        <f t="shared" si="207"/>
        <v>2100</v>
      </c>
      <c r="U186" s="15">
        <v>666</v>
      </c>
      <c r="V186" s="15">
        <f t="shared" ref="V186:AA186" si="208">(V14+V24+V34+V44+V77+V86+V111+V144+V161)</f>
        <v>1995.2</v>
      </c>
      <c r="W186" s="15">
        <f t="shared" si="208"/>
        <v>2101.6</v>
      </c>
      <c r="X186" s="15">
        <f t="shared" si="208"/>
        <v>675.2</v>
      </c>
      <c r="Y186" s="15">
        <f t="shared" si="208"/>
        <v>2053</v>
      </c>
      <c r="Z186" s="15">
        <f t="shared" si="208"/>
        <v>1882</v>
      </c>
      <c r="AA186" s="15">
        <f t="shared" si="208"/>
        <v>837</v>
      </c>
      <c r="AB186" s="74">
        <f t="shared" si="204"/>
        <v>2003.1</v>
      </c>
      <c r="AC186" s="75">
        <f t="shared" si="205"/>
        <v>41.976110645431682</v>
      </c>
      <c r="AD186" s="74">
        <f t="shared" si="195"/>
        <v>2096.2400000000002</v>
      </c>
      <c r="AE186" s="75">
        <f t="shared" si="196"/>
        <v>43.927912824811408</v>
      </c>
      <c r="AF186" s="74">
        <f t="shared" si="197"/>
        <v>672.64</v>
      </c>
      <c r="AG186" s="75">
        <f t="shared" si="198"/>
        <v>14.095557418273261</v>
      </c>
      <c r="AH186" s="48">
        <f t="shared" si="199"/>
        <v>4099.34</v>
      </c>
      <c r="AI186" s="49">
        <f t="shared" si="191"/>
        <v>85.904023470243089</v>
      </c>
      <c r="AJ186" s="73"/>
      <c r="AK186" s="7"/>
      <c r="AL186" s="15"/>
      <c r="AM186" s="3"/>
    </row>
    <row r="191" spans="1:39" x14ac:dyDescent="0.25"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F191" s="3"/>
    </row>
  </sheetData>
  <mergeCells count="19">
    <mergeCell ref="C4:D4"/>
    <mergeCell ref="E4:E5"/>
    <mergeCell ref="F4:G4"/>
    <mergeCell ref="A2:AL2"/>
    <mergeCell ref="AL4:AL5"/>
    <mergeCell ref="L4:L5"/>
    <mergeCell ref="M4:O4"/>
    <mergeCell ref="P4:R4"/>
    <mergeCell ref="S4:U4"/>
    <mergeCell ref="V4:X4"/>
    <mergeCell ref="Y4:AA4"/>
    <mergeCell ref="AB4:AG4"/>
    <mergeCell ref="AH4:AH5"/>
    <mergeCell ref="AI4:AI5"/>
    <mergeCell ref="AJ4:AJ5"/>
    <mergeCell ref="AK4:AK5"/>
    <mergeCell ref="H4:K4"/>
    <mergeCell ref="A4:A5"/>
    <mergeCell ref="B4:B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Q423"/>
  <sheetViews>
    <sheetView topLeftCell="A264" workbookViewId="0">
      <selection activeCell="B270" sqref="B270:B289"/>
    </sheetView>
  </sheetViews>
  <sheetFormatPr defaultRowHeight="15" x14ac:dyDescent="0.25"/>
  <cols>
    <col min="2" max="2" width="19.7109375" customWidth="1"/>
    <col min="4" max="4" width="7" customWidth="1"/>
    <col min="5" max="5" width="0.140625" customWidth="1"/>
    <col min="6" max="7" width="9.140625" hidden="1" customWidth="1"/>
    <col min="8" max="8" width="9.42578125" hidden="1" customWidth="1"/>
    <col min="14" max="14" width="9.140625" customWidth="1"/>
    <col min="17" max="17" width="5.140625" customWidth="1"/>
    <col min="18" max="20" width="9.140625" hidden="1" customWidth="1"/>
    <col min="22" max="22" width="9.140625" customWidth="1"/>
    <col min="23" max="23" width="5.85546875" customWidth="1"/>
    <col min="24" max="25" width="9.140625" customWidth="1"/>
    <col min="26" max="26" width="0.28515625" customWidth="1"/>
    <col min="27" max="29" width="9.140625" hidden="1" customWidth="1"/>
    <col min="32" max="34" width="9.140625" customWidth="1"/>
    <col min="35" max="35" width="0.28515625" customWidth="1"/>
    <col min="36" max="38" width="9.140625" hidden="1" customWidth="1"/>
    <col min="43" max="43" width="8.85546875" customWidth="1"/>
    <col min="44" max="47" width="9.140625" hidden="1" customWidth="1"/>
    <col min="53" max="53" width="7.42578125" customWidth="1"/>
    <col min="54" max="56" width="9.140625" hidden="1" customWidth="1"/>
    <col min="62" max="62" width="6.5703125" customWidth="1"/>
    <col min="63" max="65" width="9.140625" hidden="1" customWidth="1"/>
    <col min="73" max="73" width="5.85546875" customWidth="1"/>
    <col min="74" max="74" width="9.140625" hidden="1" customWidth="1"/>
    <col min="75" max="75" width="7.7109375" customWidth="1"/>
    <col min="83" max="83" width="6.42578125" customWidth="1"/>
    <col min="85" max="85" width="8.140625" customWidth="1"/>
  </cols>
  <sheetData>
    <row r="4" spans="3:95" x14ac:dyDescent="0.25">
      <c r="I4" t="s">
        <v>58</v>
      </c>
      <c r="J4" t="s">
        <v>16</v>
      </c>
      <c r="K4" t="s">
        <v>59</v>
      </c>
      <c r="L4" t="s">
        <v>58</v>
      </c>
      <c r="M4" s="60" t="s">
        <v>16</v>
      </c>
      <c r="U4" t="s">
        <v>58</v>
      </c>
      <c r="V4" s="60" t="s">
        <v>16</v>
      </c>
      <c r="AD4" t="s">
        <v>58</v>
      </c>
      <c r="AE4" s="60" t="s">
        <v>16</v>
      </c>
      <c r="AM4" t="s">
        <v>58</v>
      </c>
      <c r="AN4" s="60" t="s">
        <v>16</v>
      </c>
      <c r="AV4" t="s">
        <v>58</v>
      </c>
      <c r="AW4" s="60" t="s">
        <v>16</v>
      </c>
      <c r="BE4" t="s">
        <v>58</v>
      </c>
      <c r="BF4" s="60" t="s">
        <v>16</v>
      </c>
      <c r="BN4" t="s">
        <v>58</v>
      </c>
      <c r="BO4" s="60" t="s">
        <v>16</v>
      </c>
      <c r="BW4" t="s">
        <v>58</v>
      </c>
      <c r="BX4" s="60" t="s">
        <v>16</v>
      </c>
      <c r="CF4" t="s">
        <v>58</v>
      </c>
      <c r="CG4" s="60" t="s">
        <v>16</v>
      </c>
      <c r="CK4" t="s">
        <v>61</v>
      </c>
      <c r="CP4" t="s">
        <v>68</v>
      </c>
    </row>
    <row r="5" spans="3:95" x14ac:dyDescent="0.25">
      <c r="C5" s="65" t="s">
        <v>28</v>
      </c>
      <c r="D5" s="65"/>
      <c r="I5">
        <v>26806.2</v>
      </c>
      <c r="J5">
        <v>83.808660309520093</v>
      </c>
      <c r="K5">
        <v>11026</v>
      </c>
      <c r="L5">
        <v>9596.7999999999993</v>
      </c>
      <c r="M5" s="60">
        <v>87.037910393615078</v>
      </c>
      <c r="O5" s="59" t="s">
        <v>28</v>
      </c>
      <c r="P5" s="59"/>
      <c r="U5">
        <v>311.60000000000002</v>
      </c>
      <c r="V5">
        <v>73.838862559241718</v>
      </c>
      <c r="X5" s="59" t="s">
        <v>28</v>
      </c>
      <c r="Y5" s="59"/>
      <c r="AD5">
        <v>3804.4</v>
      </c>
      <c r="AE5">
        <v>78.408903544929927</v>
      </c>
      <c r="AG5" s="59" t="s">
        <v>28</v>
      </c>
      <c r="AH5" s="59"/>
      <c r="AM5">
        <v>6515.4</v>
      </c>
      <c r="AN5">
        <v>82.109640831758028</v>
      </c>
      <c r="AP5" t="s">
        <v>32</v>
      </c>
      <c r="AV5">
        <v>6374.6</v>
      </c>
      <c r="AW5" s="60">
        <v>84.802447785020618</v>
      </c>
      <c r="AY5" t="s">
        <v>33</v>
      </c>
      <c r="BE5">
        <v>4448.8</v>
      </c>
      <c r="BF5" s="60">
        <v>86.704346131358406</v>
      </c>
      <c r="BH5" t="s">
        <v>34</v>
      </c>
      <c r="BN5">
        <v>5148</v>
      </c>
      <c r="BO5" s="60">
        <v>87.328244274809165</v>
      </c>
      <c r="BS5">
        <v>0</v>
      </c>
      <c r="BX5" s="60"/>
      <c r="BZ5" t="s">
        <v>54</v>
      </c>
      <c r="CF5">
        <v>203.4</v>
      </c>
      <c r="CG5" s="60">
        <v>87.29613733905579</v>
      </c>
      <c r="CJ5" t="s">
        <v>28</v>
      </c>
      <c r="CL5">
        <v>11026</v>
      </c>
      <c r="CM5">
        <v>87</v>
      </c>
      <c r="CO5" s="65" t="s">
        <v>28</v>
      </c>
      <c r="CP5" s="65"/>
      <c r="CQ5">
        <v>83.808660309520093</v>
      </c>
    </row>
    <row r="6" spans="3:95" x14ac:dyDescent="0.25">
      <c r="C6" s="65" t="s">
        <v>35</v>
      </c>
      <c r="D6" s="65"/>
      <c r="I6">
        <v>36169.800000000003</v>
      </c>
      <c r="J6">
        <v>84.223541739434168</v>
      </c>
      <c r="K6">
        <v>13138</v>
      </c>
      <c r="L6">
        <v>11668.8</v>
      </c>
      <c r="M6" s="60">
        <v>88.817171563403861</v>
      </c>
      <c r="O6" s="59" t="s">
        <v>35</v>
      </c>
      <c r="P6" s="59"/>
      <c r="U6">
        <v>504</v>
      </c>
      <c r="V6">
        <v>73.90029325513197</v>
      </c>
      <c r="X6" s="59" t="s">
        <v>35</v>
      </c>
      <c r="Y6" s="59"/>
      <c r="AD6">
        <v>4807</v>
      </c>
      <c r="AE6">
        <v>78.971578774437319</v>
      </c>
      <c r="AG6" s="59" t="s">
        <v>35</v>
      </c>
      <c r="AH6" s="59"/>
      <c r="AM6">
        <v>8848</v>
      </c>
      <c r="AN6">
        <v>80.921895006402053</v>
      </c>
      <c r="AP6" t="s">
        <v>32</v>
      </c>
      <c r="AV6">
        <v>10011</v>
      </c>
      <c r="AW6" s="60">
        <v>85.688607378241883</v>
      </c>
      <c r="AY6" t="s">
        <v>33</v>
      </c>
      <c r="BE6">
        <v>8131</v>
      </c>
      <c r="BF6" s="60">
        <v>88.524768644529118</v>
      </c>
      <c r="BH6" t="s">
        <v>34</v>
      </c>
      <c r="BN6">
        <v>3537.8</v>
      </c>
      <c r="BO6" s="60">
        <v>89.496584872248931</v>
      </c>
      <c r="BQ6" t="s">
        <v>55</v>
      </c>
      <c r="BW6">
        <v>34.4</v>
      </c>
      <c r="BX6" s="60">
        <v>83.902439024390247</v>
      </c>
      <c r="BZ6" t="s">
        <v>54</v>
      </c>
      <c r="CF6">
        <v>295</v>
      </c>
      <c r="CG6" s="60">
        <v>77.631578947368425</v>
      </c>
      <c r="CJ6" t="s">
        <v>35</v>
      </c>
      <c r="CL6">
        <v>13138</v>
      </c>
      <c r="CM6">
        <v>88.8</v>
      </c>
      <c r="CO6" s="65" t="s">
        <v>35</v>
      </c>
      <c r="CP6" s="65"/>
      <c r="CQ6">
        <v>84.223541739434168</v>
      </c>
    </row>
    <row r="7" spans="3:95" x14ac:dyDescent="0.25">
      <c r="C7" s="65" t="s">
        <v>36</v>
      </c>
      <c r="D7" s="65"/>
      <c r="I7">
        <v>47738.6</v>
      </c>
      <c r="J7">
        <v>86.603777007782597</v>
      </c>
      <c r="K7">
        <v>17655</v>
      </c>
      <c r="L7">
        <v>15774.4</v>
      </c>
      <c r="M7" s="60">
        <v>89.348060039648828</v>
      </c>
      <c r="O7" s="59" t="s">
        <v>36</v>
      </c>
      <c r="P7" s="59"/>
      <c r="U7">
        <v>477</v>
      </c>
      <c r="V7">
        <v>73.95348837209302</v>
      </c>
      <c r="X7" s="59" t="s">
        <v>36</v>
      </c>
      <c r="Y7" s="59"/>
      <c r="AD7">
        <v>5471.2000000000007</v>
      </c>
      <c r="AE7">
        <v>82.634043195891877</v>
      </c>
      <c r="AG7" s="59" t="s">
        <v>36</v>
      </c>
      <c r="AH7" s="59"/>
      <c r="AM7">
        <v>12382</v>
      </c>
      <c r="AN7">
        <v>84.796603205040412</v>
      </c>
      <c r="AP7" t="s">
        <v>32</v>
      </c>
      <c r="AV7">
        <v>13095</v>
      </c>
      <c r="AW7" s="60">
        <v>87.933118452860597</v>
      </c>
      <c r="AY7" t="s">
        <v>33</v>
      </c>
      <c r="BE7">
        <v>7348</v>
      </c>
      <c r="BF7" s="60">
        <v>89.620685449445048</v>
      </c>
      <c r="BH7" t="s">
        <v>34</v>
      </c>
      <c r="BN7">
        <v>8426.4</v>
      </c>
      <c r="BO7" s="60">
        <v>89.111675126903549</v>
      </c>
      <c r="BQ7" t="s">
        <v>55</v>
      </c>
      <c r="BW7">
        <v>167</v>
      </c>
      <c r="BX7" s="60">
        <v>78.037383177570092</v>
      </c>
      <c r="BZ7" t="s">
        <v>54</v>
      </c>
      <c r="CF7">
        <v>372</v>
      </c>
      <c r="CG7" s="60">
        <v>75.303643724696357</v>
      </c>
      <c r="CJ7" t="s">
        <v>36</v>
      </c>
      <c r="CL7">
        <v>17655</v>
      </c>
      <c r="CM7">
        <v>89.3</v>
      </c>
      <c r="CO7" s="65" t="s">
        <v>36</v>
      </c>
      <c r="CP7" s="65"/>
      <c r="CQ7">
        <v>86.603777007782597</v>
      </c>
    </row>
    <row r="8" spans="3:95" ht="14.25" customHeight="1" x14ac:dyDescent="0.25">
      <c r="C8" s="65" t="s">
        <v>37</v>
      </c>
      <c r="D8" s="65"/>
      <c r="I8">
        <v>75848.315982</v>
      </c>
      <c r="J8">
        <v>83.163061676894003</v>
      </c>
      <c r="K8">
        <v>29441</v>
      </c>
      <c r="L8">
        <v>25562.080002000002</v>
      </c>
      <c r="M8" s="60">
        <v>86.824768187221906</v>
      </c>
      <c r="O8" s="59" t="s">
        <v>37</v>
      </c>
      <c r="P8" s="59"/>
      <c r="U8">
        <v>1193</v>
      </c>
      <c r="V8">
        <v>79.533333333333331</v>
      </c>
      <c r="X8" s="59" t="s">
        <v>37</v>
      </c>
      <c r="Y8" s="59"/>
      <c r="AD8">
        <v>9433.3060000000005</v>
      </c>
      <c r="AE8" s="60">
        <v>76.019872673059879</v>
      </c>
      <c r="AG8" s="59" t="s">
        <v>37</v>
      </c>
      <c r="AH8" s="59"/>
      <c r="AM8">
        <v>15670.96</v>
      </c>
      <c r="AN8" s="60">
        <v>77.879733624888189</v>
      </c>
      <c r="AP8" t="s">
        <v>32</v>
      </c>
      <c r="AV8">
        <v>23830.22998</v>
      </c>
      <c r="AW8" s="60">
        <v>86.63332962518632</v>
      </c>
      <c r="AY8" t="s">
        <v>33</v>
      </c>
      <c r="BE8">
        <v>16260.860002000001</v>
      </c>
      <c r="BF8" s="60">
        <v>86.998341458455954</v>
      </c>
      <c r="BH8" t="s">
        <v>34</v>
      </c>
      <c r="BN8">
        <v>9301.2200000000012</v>
      </c>
      <c r="BO8" s="60">
        <v>86.522976744186053</v>
      </c>
      <c r="BQ8" t="s">
        <v>55</v>
      </c>
      <c r="BW8">
        <v>16</v>
      </c>
      <c r="BX8" s="60">
        <v>64</v>
      </c>
      <c r="BZ8" t="s">
        <v>54</v>
      </c>
      <c r="CF8">
        <v>142.94</v>
      </c>
      <c r="CG8" s="60">
        <v>71.47</v>
      </c>
      <c r="CJ8" t="s">
        <v>37</v>
      </c>
      <c r="CL8">
        <v>29441</v>
      </c>
      <c r="CM8">
        <v>86.8</v>
      </c>
      <c r="CO8" s="65" t="s">
        <v>37</v>
      </c>
      <c r="CP8" s="65"/>
      <c r="CQ8">
        <v>83.163061676894003</v>
      </c>
    </row>
    <row r="9" spans="3:95" hidden="1" x14ac:dyDescent="0.25">
      <c r="C9" s="65"/>
      <c r="D9" s="65"/>
      <c r="M9" s="60"/>
      <c r="O9" s="59"/>
      <c r="P9" s="59"/>
      <c r="V9" s="60"/>
      <c r="X9" s="59"/>
      <c r="Y9" s="59"/>
      <c r="AE9" s="60"/>
      <c r="AG9" s="59"/>
      <c r="AH9" s="59"/>
      <c r="AN9" s="60"/>
      <c r="AW9" s="60"/>
      <c r="BF9" s="60"/>
      <c r="BO9" s="60"/>
      <c r="BX9" s="60"/>
      <c r="CG9" s="60"/>
      <c r="CM9" s="60"/>
      <c r="CO9" s="65"/>
      <c r="CP9" s="65"/>
      <c r="CQ9" s="60"/>
    </row>
    <row r="10" spans="3:95" hidden="1" x14ac:dyDescent="0.25">
      <c r="C10" s="65"/>
      <c r="D10" s="65"/>
      <c r="M10" s="60"/>
      <c r="O10" s="59"/>
      <c r="P10" s="59"/>
      <c r="V10" s="60"/>
      <c r="X10" s="59"/>
      <c r="Y10" s="59"/>
      <c r="AE10" s="60"/>
      <c r="AG10" s="59"/>
      <c r="AH10" s="59"/>
      <c r="AN10" s="60"/>
      <c r="AW10" s="60"/>
      <c r="BF10" s="60"/>
      <c r="BO10" s="60"/>
      <c r="BX10" s="60"/>
      <c r="CG10" s="60"/>
      <c r="CM10" s="60"/>
      <c r="CO10" s="65"/>
      <c r="CP10" s="65"/>
      <c r="CQ10" s="60"/>
    </row>
    <row r="11" spans="3:95" hidden="1" x14ac:dyDescent="0.25">
      <c r="C11" s="65"/>
      <c r="D11" s="65"/>
      <c r="M11" s="60"/>
      <c r="O11" s="59"/>
      <c r="P11" s="59"/>
      <c r="V11" s="60"/>
      <c r="X11" s="59"/>
      <c r="Y11" s="59"/>
      <c r="AE11" s="60"/>
      <c r="AG11" s="59"/>
      <c r="AH11" s="59"/>
      <c r="AN11" s="60"/>
      <c r="AW11" s="60"/>
      <c r="BF11" s="60"/>
      <c r="BO11" s="60"/>
      <c r="BX11" s="60"/>
      <c r="CG11" s="60"/>
      <c r="CM11" s="60"/>
      <c r="CO11" s="65"/>
      <c r="CP11" s="65"/>
      <c r="CQ11" s="60"/>
    </row>
    <row r="12" spans="3:95" hidden="1" x14ac:dyDescent="0.25">
      <c r="C12" s="65"/>
      <c r="D12" s="65"/>
      <c r="M12" s="60"/>
      <c r="O12" s="59"/>
      <c r="P12" s="59"/>
      <c r="V12" s="60"/>
      <c r="X12" s="59"/>
      <c r="Y12" s="59"/>
      <c r="AE12" s="60"/>
      <c r="AG12" s="59"/>
      <c r="AH12" s="59"/>
      <c r="AN12" s="60"/>
      <c r="AW12" s="60"/>
      <c r="BF12" s="60"/>
      <c r="BO12" s="60"/>
      <c r="BX12" s="60"/>
      <c r="CG12" s="60"/>
      <c r="CM12" s="60"/>
      <c r="CO12" s="65"/>
      <c r="CP12" s="65"/>
      <c r="CQ12" s="60"/>
    </row>
    <row r="13" spans="3:95" hidden="1" x14ac:dyDescent="0.25">
      <c r="C13" s="65"/>
      <c r="D13" s="65"/>
      <c r="M13" s="60"/>
      <c r="O13" s="59"/>
      <c r="P13" s="59"/>
      <c r="V13" s="60"/>
      <c r="X13" s="59"/>
      <c r="Y13" s="59"/>
      <c r="AE13" s="60"/>
      <c r="AG13" s="59"/>
      <c r="AH13" s="59"/>
      <c r="AN13" s="60"/>
      <c r="AW13" s="60"/>
      <c r="BF13" s="60"/>
      <c r="BO13" s="60"/>
      <c r="BX13" s="60"/>
      <c r="CG13" s="60"/>
      <c r="CM13" s="60"/>
      <c r="CO13" s="65"/>
      <c r="CP13" s="65"/>
      <c r="CQ13" s="60"/>
    </row>
    <row r="14" spans="3:95" hidden="1" x14ac:dyDescent="0.25">
      <c r="C14" s="65"/>
      <c r="D14" s="65"/>
      <c r="M14" s="60"/>
      <c r="O14" s="59"/>
      <c r="P14" s="59"/>
      <c r="V14" s="60"/>
      <c r="X14" s="59"/>
      <c r="Y14" s="59"/>
      <c r="AE14" s="60"/>
      <c r="AG14" s="59"/>
      <c r="AH14" s="59"/>
      <c r="AN14" s="60"/>
      <c r="AW14" s="60"/>
      <c r="BF14" s="60"/>
      <c r="BO14" s="60"/>
      <c r="BX14" s="60"/>
      <c r="CG14" s="60"/>
      <c r="CM14" s="60"/>
      <c r="CO14" s="65"/>
      <c r="CP14" s="65"/>
      <c r="CQ14" s="60"/>
    </row>
    <row r="15" spans="3:95" hidden="1" x14ac:dyDescent="0.25">
      <c r="C15" s="65"/>
      <c r="D15" s="65"/>
      <c r="M15" s="60"/>
      <c r="O15" s="59"/>
      <c r="P15" s="59"/>
      <c r="V15" s="60"/>
      <c r="X15" s="59"/>
      <c r="Y15" s="59"/>
      <c r="AE15" s="60"/>
      <c r="AG15" s="59"/>
      <c r="AH15" s="59"/>
      <c r="AN15" s="60"/>
      <c r="AW15" s="60"/>
      <c r="BF15" s="60"/>
      <c r="BO15" s="60"/>
      <c r="BX15" s="60"/>
      <c r="CG15" s="60"/>
      <c r="CM15" s="60"/>
      <c r="CO15" s="65"/>
      <c r="CP15" s="65"/>
      <c r="CQ15" s="60"/>
    </row>
    <row r="16" spans="3:95" hidden="1" x14ac:dyDescent="0.25">
      <c r="C16" s="65"/>
      <c r="D16" s="65"/>
      <c r="M16" s="60"/>
      <c r="O16" s="59"/>
      <c r="P16" s="59"/>
      <c r="V16" s="60"/>
      <c r="X16" s="59"/>
      <c r="Y16" s="59"/>
      <c r="AE16" s="60"/>
      <c r="AG16" s="59"/>
      <c r="AH16" s="59"/>
      <c r="AN16" s="60"/>
      <c r="AW16" s="60"/>
      <c r="BF16" s="60"/>
      <c r="BO16" s="60"/>
      <c r="BX16" s="60"/>
      <c r="CG16" s="60"/>
      <c r="CM16" s="60"/>
      <c r="CO16" s="65"/>
      <c r="CP16" s="65"/>
      <c r="CQ16" s="60"/>
    </row>
    <row r="17" spans="3:95" hidden="1" x14ac:dyDescent="0.25">
      <c r="C17" s="65"/>
      <c r="D17" s="65"/>
      <c r="M17" s="60"/>
      <c r="O17" s="59"/>
      <c r="P17" s="59"/>
      <c r="V17" s="60"/>
      <c r="X17" s="59"/>
      <c r="Y17" s="59"/>
      <c r="AE17" s="60"/>
      <c r="AG17" s="59"/>
      <c r="AH17" s="59"/>
      <c r="AN17" s="60"/>
      <c r="AW17" s="60"/>
      <c r="BF17" s="60"/>
      <c r="BO17" s="60"/>
      <c r="BX17" s="60"/>
      <c r="CG17" s="60"/>
      <c r="CM17" s="60"/>
      <c r="CO17" s="65"/>
      <c r="CP17" s="65"/>
      <c r="CQ17" s="60"/>
    </row>
    <row r="18" spans="3:95" hidden="1" x14ac:dyDescent="0.25">
      <c r="C18" s="65"/>
      <c r="D18" s="65"/>
      <c r="M18" s="60"/>
      <c r="O18" s="59"/>
      <c r="P18" s="59"/>
      <c r="V18" s="60"/>
      <c r="X18" s="59"/>
      <c r="Y18" s="59"/>
      <c r="AE18" s="60"/>
      <c r="AG18" s="59"/>
      <c r="AH18" s="59"/>
      <c r="AN18" s="60"/>
      <c r="AW18" s="60"/>
      <c r="BF18" s="60"/>
      <c r="BO18" s="60"/>
      <c r="BX18" s="60"/>
      <c r="CG18" s="60"/>
      <c r="CM18" s="60"/>
      <c r="CO18" s="65"/>
      <c r="CP18" s="65"/>
      <c r="CQ18" s="60"/>
    </row>
    <row r="19" spans="3:95" hidden="1" x14ac:dyDescent="0.25">
      <c r="C19" s="65"/>
      <c r="D19" s="65"/>
      <c r="M19" s="60"/>
      <c r="O19" s="59"/>
      <c r="P19" s="59"/>
      <c r="V19" s="60"/>
      <c r="X19" s="59"/>
      <c r="Y19" s="59"/>
      <c r="AE19" s="60"/>
      <c r="AG19" s="59"/>
      <c r="AH19" s="59"/>
      <c r="AN19" s="60"/>
      <c r="AW19" s="60"/>
      <c r="BF19" s="60"/>
      <c r="BO19" s="60"/>
      <c r="BX19" s="60"/>
      <c r="CG19" s="60"/>
      <c r="CM19" s="60"/>
      <c r="CO19" s="65"/>
      <c r="CP19" s="65"/>
      <c r="CQ19" s="60"/>
    </row>
    <row r="20" spans="3:95" hidden="1" x14ac:dyDescent="0.25">
      <c r="C20" s="65"/>
      <c r="D20" s="65"/>
      <c r="M20" s="60"/>
      <c r="O20" s="59"/>
      <c r="P20" s="59"/>
      <c r="V20" s="60"/>
      <c r="X20" s="59"/>
      <c r="Y20" s="59"/>
      <c r="AE20" s="60"/>
      <c r="AG20" s="59"/>
      <c r="AH20" s="59"/>
      <c r="AN20" s="60"/>
      <c r="AW20" s="60"/>
      <c r="BF20" s="60"/>
      <c r="BO20" s="60"/>
      <c r="BX20" s="60"/>
      <c r="CG20" s="60"/>
      <c r="CM20" s="60"/>
      <c r="CO20" s="65"/>
      <c r="CP20" s="65"/>
      <c r="CQ20" s="60"/>
    </row>
    <row r="21" spans="3:95" hidden="1" x14ac:dyDescent="0.25">
      <c r="C21" s="65"/>
      <c r="D21" s="65"/>
      <c r="M21" s="60"/>
      <c r="O21" s="59"/>
      <c r="P21" s="59"/>
      <c r="V21" s="60"/>
      <c r="X21" s="59"/>
      <c r="Y21" s="59"/>
      <c r="AE21" s="60"/>
      <c r="AG21" s="59"/>
      <c r="AH21" s="59"/>
      <c r="AN21" s="60"/>
      <c r="AW21" s="60"/>
      <c r="BF21" s="60"/>
      <c r="BO21" s="60"/>
      <c r="BX21" s="60"/>
      <c r="CG21" s="60"/>
      <c r="CM21" s="60"/>
      <c r="CO21" s="65"/>
      <c r="CP21" s="65"/>
      <c r="CQ21" s="60"/>
    </row>
    <row r="22" spans="3:95" ht="3" hidden="1" customHeight="1" x14ac:dyDescent="0.25">
      <c r="C22" s="65"/>
      <c r="D22" s="65"/>
      <c r="M22" s="60"/>
      <c r="O22" s="59"/>
      <c r="P22" s="59"/>
      <c r="V22" s="60"/>
      <c r="X22" s="59"/>
      <c r="Y22" s="59"/>
      <c r="AE22" s="60"/>
      <c r="AG22" s="59"/>
      <c r="AH22" s="59"/>
      <c r="AN22" s="60"/>
      <c r="AW22" s="60"/>
      <c r="BF22" s="60"/>
      <c r="BO22" s="60"/>
      <c r="BX22" s="60"/>
      <c r="CG22" s="60"/>
      <c r="CM22" s="60"/>
      <c r="CO22" s="65"/>
      <c r="CP22" s="65"/>
      <c r="CQ22" s="60"/>
    </row>
    <row r="23" spans="3:95" hidden="1" x14ac:dyDescent="0.25">
      <c r="C23" s="65"/>
      <c r="D23" s="65"/>
      <c r="M23" s="60"/>
      <c r="O23" s="59"/>
      <c r="P23" s="59"/>
      <c r="V23" s="60"/>
      <c r="X23" s="59"/>
      <c r="Y23" s="59"/>
      <c r="AE23" s="60"/>
      <c r="AG23" s="59"/>
      <c r="AH23" s="59"/>
      <c r="AN23" s="60"/>
      <c r="AW23" s="60"/>
      <c r="BF23" s="60"/>
      <c r="BO23" s="60"/>
      <c r="BX23" s="60"/>
      <c r="CG23" s="60"/>
      <c r="CM23" s="60"/>
      <c r="CO23" s="65"/>
      <c r="CP23" s="65"/>
      <c r="CQ23" s="60"/>
    </row>
    <row r="24" spans="3:95" hidden="1" x14ac:dyDescent="0.25">
      <c r="C24" s="65"/>
      <c r="D24" s="65"/>
      <c r="M24" s="60"/>
      <c r="O24" s="59"/>
      <c r="P24" s="59"/>
      <c r="V24" s="60"/>
      <c r="X24" s="59"/>
      <c r="Y24" s="59"/>
      <c r="AE24" s="60"/>
      <c r="AG24" s="59"/>
      <c r="AH24" s="59"/>
      <c r="AN24" s="60"/>
      <c r="AW24" s="60"/>
      <c r="BF24" s="60"/>
      <c r="BO24" s="60"/>
      <c r="BX24" s="60"/>
      <c r="CG24" s="60"/>
      <c r="CM24" s="60"/>
      <c r="CO24" s="65"/>
      <c r="CP24" s="65"/>
      <c r="CQ24" s="60"/>
    </row>
    <row r="25" spans="3:95" hidden="1" x14ac:dyDescent="0.25">
      <c r="C25" s="65"/>
      <c r="D25" s="65"/>
      <c r="M25" s="60"/>
      <c r="O25" s="59"/>
      <c r="P25" s="59"/>
      <c r="V25" s="60"/>
      <c r="X25" s="59"/>
      <c r="Y25" s="59"/>
      <c r="AE25" s="60"/>
      <c r="AG25" s="59"/>
      <c r="AH25" s="59"/>
      <c r="AN25" s="60"/>
      <c r="AW25" s="60"/>
      <c r="BF25" s="60"/>
      <c r="BO25" s="60"/>
      <c r="BX25" s="60"/>
      <c r="CG25" s="60"/>
      <c r="CM25" s="60"/>
      <c r="CO25" s="65"/>
      <c r="CP25" s="65"/>
      <c r="CQ25" s="60"/>
    </row>
    <row r="26" spans="3:95" hidden="1" x14ac:dyDescent="0.25">
      <c r="C26" s="65"/>
      <c r="D26" s="65"/>
      <c r="M26" s="60"/>
      <c r="O26" s="59"/>
      <c r="P26" s="59"/>
      <c r="V26" s="60"/>
      <c r="X26" s="59"/>
      <c r="Y26" s="59"/>
      <c r="AE26" s="60"/>
      <c r="AG26" s="59"/>
      <c r="AH26" s="59"/>
      <c r="AN26" s="60"/>
      <c r="AW26" s="60"/>
      <c r="BF26" s="60"/>
      <c r="BO26" s="60"/>
      <c r="BX26" s="60"/>
      <c r="CG26" s="60"/>
      <c r="CM26" s="60"/>
      <c r="CO26" s="65"/>
      <c r="CP26" s="65"/>
      <c r="CQ26" s="60"/>
    </row>
    <row r="27" spans="3:95" hidden="1" x14ac:dyDescent="0.25">
      <c r="C27" s="65"/>
      <c r="D27" s="65"/>
      <c r="M27" s="60"/>
      <c r="O27" s="59"/>
      <c r="P27" s="59"/>
      <c r="V27" s="60"/>
      <c r="X27" s="59"/>
      <c r="Y27" s="59"/>
      <c r="AE27" s="60"/>
      <c r="AG27" s="59"/>
      <c r="AH27" s="59"/>
      <c r="AN27" s="60"/>
      <c r="AW27" s="60"/>
      <c r="BF27" s="60"/>
      <c r="BO27" s="60"/>
      <c r="BX27" s="60"/>
      <c r="CG27" s="60"/>
      <c r="CM27" s="60"/>
      <c r="CO27" s="65"/>
      <c r="CP27" s="65"/>
      <c r="CQ27" s="60"/>
    </row>
    <row r="28" spans="3:95" hidden="1" x14ac:dyDescent="0.25">
      <c r="C28" s="65"/>
      <c r="D28" s="65"/>
      <c r="M28" s="60"/>
      <c r="O28" s="59"/>
      <c r="P28" s="59"/>
      <c r="V28" s="60"/>
      <c r="X28" s="59"/>
      <c r="Y28" s="59"/>
      <c r="AE28" s="60"/>
      <c r="AG28" s="59"/>
      <c r="AH28" s="59"/>
      <c r="AN28" s="60"/>
      <c r="AW28" s="60"/>
      <c r="BF28" s="60"/>
      <c r="BO28" s="60"/>
      <c r="BX28" s="60"/>
      <c r="CG28" s="60"/>
      <c r="CM28" s="60"/>
      <c r="CO28" s="65"/>
      <c r="CP28" s="65"/>
      <c r="CQ28" s="60"/>
    </row>
    <row r="29" spans="3:95" hidden="1" x14ac:dyDescent="0.25">
      <c r="C29" s="65"/>
      <c r="D29" s="65"/>
      <c r="M29" s="60"/>
      <c r="O29" s="59"/>
      <c r="P29" s="59"/>
      <c r="V29" s="60"/>
      <c r="X29" s="59"/>
      <c r="Y29" s="59"/>
      <c r="AE29" s="60"/>
      <c r="AG29" s="59"/>
      <c r="AH29" s="59"/>
      <c r="AN29" s="60"/>
      <c r="AW29" s="60"/>
      <c r="BF29" s="60"/>
      <c r="BO29" s="60"/>
      <c r="BX29" s="60"/>
      <c r="CG29" s="60"/>
      <c r="CM29" s="60"/>
      <c r="CO29" s="65"/>
      <c r="CP29" s="65"/>
      <c r="CQ29" s="60"/>
    </row>
    <row r="30" spans="3:95" hidden="1" x14ac:dyDescent="0.25">
      <c r="C30" s="65"/>
      <c r="D30" s="65"/>
      <c r="M30" s="60"/>
      <c r="O30" s="59"/>
      <c r="P30" s="59"/>
      <c r="V30" s="60"/>
      <c r="X30" s="59"/>
      <c r="Y30" s="59"/>
      <c r="AE30" s="60"/>
      <c r="AG30" s="59"/>
      <c r="AH30" s="59"/>
      <c r="AN30" s="60"/>
      <c r="AW30" s="60"/>
      <c r="BF30" s="60"/>
      <c r="BO30" s="60"/>
      <c r="BX30" s="60"/>
      <c r="CG30" s="60"/>
      <c r="CM30" s="60"/>
      <c r="CO30" s="65"/>
      <c r="CP30" s="65"/>
      <c r="CQ30" s="60"/>
    </row>
    <row r="31" spans="3:95" hidden="1" x14ac:dyDescent="0.25">
      <c r="C31" s="65"/>
      <c r="D31" s="65"/>
      <c r="M31" s="60"/>
      <c r="O31" s="59"/>
      <c r="P31" s="59"/>
      <c r="V31" s="60"/>
      <c r="X31" s="59"/>
      <c r="Y31" s="59"/>
      <c r="AE31" s="60"/>
      <c r="AG31" s="59"/>
      <c r="AH31" s="59"/>
      <c r="AN31" s="60"/>
      <c r="AW31" s="60"/>
      <c r="BF31" s="60"/>
      <c r="BO31" s="60"/>
      <c r="BX31" s="60"/>
      <c r="CG31" s="60"/>
      <c r="CM31" s="60"/>
      <c r="CO31" s="65"/>
      <c r="CP31" s="65"/>
      <c r="CQ31" s="60"/>
    </row>
    <row r="32" spans="3:95" hidden="1" x14ac:dyDescent="0.25">
      <c r="C32" s="65"/>
      <c r="D32" s="65"/>
      <c r="M32" s="60"/>
      <c r="O32" s="59"/>
      <c r="P32" s="59"/>
      <c r="V32" s="60"/>
      <c r="X32" s="59"/>
      <c r="Y32" s="59"/>
      <c r="AE32" s="60"/>
      <c r="AG32" s="59"/>
      <c r="AH32" s="59"/>
      <c r="AN32" s="60"/>
      <c r="AW32" s="60"/>
      <c r="BF32" s="60"/>
      <c r="BO32" s="60"/>
      <c r="BX32" s="60"/>
      <c r="CG32" s="60"/>
      <c r="CM32" s="60"/>
      <c r="CO32" s="65"/>
      <c r="CP32" s="65"/>
      <c r="CQ32" s="60"/>
    </row>
    <row r="33" spans="3:95" hidden="1" x14ac:dyDescent="0.25">
      <c r="C33" s="65"/>
      <c r="D33" s="65"/>
      <c r="M33" s="60"/>
      <c r="O33" s="59"/>
      <c r="P33" s="59"/>
      <c r="V33" s="60"/>
      <c r="X33" s="59"/>
      <c r="Y33" s="59"/>
      <c r="AE33" s="60"/>
      <c r="AG33" s="59"/>
      <c r="AH33" s="59"/>
      <c r="AN33" s="60"/>
      <c r="AW33" s="60"/>
      <c r="BF33" s="60"/>
      <c r="BO33" s="60"/>
      <c r="BX33" s="60"/>
      <c r="CG33" s="60"/>
      <c r="CM33" s="60"/>
      <c r="CO33" s="65"/>
      <c r="CP33" s="65"/>
      <c r="CQ33" s="60"/>
    </row>
    <row r="34" spans="3:95" hidden="1" x14ac:dyDescent="0.25">
      <c r="C34" s="65"/>
      <c r="D34" s="65"/>
      <c r="M34" s="60"/>
      <c r="O34" s="59"/>
      <c r="P34" s="59"/>
      <c r="V34" s="60"/>
      <c r="X34" s="59"/>
      <c r="Y34" s="59"/>
      <c r="AE34" s="60"/>
      <c r="AG34" s="59"/>
      <c r="AH34" s="59"/>
      <c r="AN34" s="60"/>
      <c r="AW34" s="60"/>
      <c r="BF34" s="60"/>
      <c r="BO34" s="60"/>
      <c r="BX34" s="60"/>
      <c r="CG34" s="60"/>
      <c r="CM34" s="60"/>
      <c r="CO34" s="65"/>
      <c r="CP34" s="65"/>
      <c r="CQ34" s="60"/>
    </row>
    <row r="35" spans="3:95" hidden="1" x14ac:dyDescent="0.25">
      <c r="C35" s="65"/>
      <c r="D35" s="65"/>
      <c r="M35" s="60"/>
      <c r="O35" s="59"/>
      <c r="P35" s="59"/>
      <c r="V35" s="60"/>
      <c r="X35" s="59"/>
      <c r="Y35" s="59"/>
      <c r="AE35" s="60"/>
      <c r="AG35" s="59"/>
      <c r="AH35" s="59"/>
      <c r="AN35" s="60"/>
      <c r="AW35" s="60"/>
      <c r="BF35" s="60"/>
      <c r="BO35" s="60"/>
      <c r="BX35" s="60"/>
      <c r="CG35" s="60"/>
      <c r="CM35" s="60"/>
      <c r="CO35" s="65"/>
      <c r="CP35" s="65"/>
      <c r="CQ35" s="60"/>
    </row>
    <row r="36" spans="3:95" hidden="1" x14ac:dyDescent="0.25">
      <c r="C36" s="65"/>
      <c r="D36" s="65"/>
      <c r="M36" s="60"/>
      <c r="O36" s="59"/>
      <c r="P36" s="59"/>
      <c r="V36" s="60"/>
      <c r="X36" s="59"/>
      <c r="Y36" s="59"/>
      <c r="AE36" s="60"/>
      <c r="AG36" s="59"/>
      <c r="AH36" s="59"/>
      <c r="AN36" s="60"/>
      <c r="AW36" s="60"/>
      <c r="BF36" s="60"/>
      <c r="BO36" s="60"/>
      <c r="BX36" s="60"/>
      <c r="CG36" s="60"/>
      <c r="CM36" s="60"/>
      <c r="CO36" s="65"/>
      <c r="CP36" s="65"/>
      <c r="CQ36" s="60"/>
    </row>
    <row r="37" spans="3:95" hidden="1" x14ac:dyDescent="0.25">
      <c r="C37" s="65"/>
      <c r="D37" s="65"/>
      <c r="M37" s="60"/>
      <c r="O37" s="59"/>
      <c r="P37" s="59"/>
      <c r="V37" s="60"/>
      <c r="X37" s="59"/>
      <c r="Y37" s="59"/>
      <c r="AE37" s="60"/>
      <c r="AG37" s="59"/>
      <c r="AH37" s="59"/>
      <c r="AN37" s="60"/>
      <c r="AW37" s="60"/>
      <c r="BF37" s="60"/>
      <c r="BO37" s="60"/>
      <c r="BX37" s="60"/>
      <c r="CG37" s="60"/>
      <c r="CM37" s="60"/>
      <c r="CO37" s="65"/>
      <c r="CP37" s="65"/>
      <c r="CQ37" s="60"/>
    </row>
    <row r="38" spans="3:95" ht="7.5" hidden="1" customHeight="1" x14ac:dyDescent="0.25">
      <c r="C38" s="65"/>
      <c r="D38" s="65"/>
      <c r="M38" s="60"/>
      <c r="O38" s="59"/>
      <c r="P38" s="59"/>
      <c r="V38" s="60"/>
      <c r="X38" s="59"/>
      <c r="Y38" s="59"/>
      <c r="AE38" s="60"/>
      <c r="AG38" s="59"/>
      <c r="AH38" s="59"/>
      <c r="AN38" s="60"/>
      <c r="AW38" s="60"/>
      <c r="BF38" s="60"/>
      <c r="BO38" s="60"/>
      <c r="BX38" s="60"/>
      <c r="CG38" s="60"/>
      <c r="CM38" s="60"/>
      <c r="CO38" s="65"/>
      <c r="CP38" s="65"/>
      <c r="CQ38" s="60"/>
    </row>
    <row r="39" spans="3:95" hidden="1" x14ac:dyDescent="0.25">
      <c r="C39" s="65"/>
      <c r="D39" s="65"/>
      <c r="M39" s="60"/>
      <c r="O39" s="59"/>
      <c r="P39" s="59"/>
      <c r="V39" s="60"/>
      <c r="X39" s="59"/>
      <c r="Y39" s="59"/>
      <c r="AE39" s="60"/>
      <c r="AG39" s="59"/>
      <c r="AH39" s="59"/>
      <c r="AN39" s="60"/>
      <c r="AW39" s="60"/>
      <c r="BF39" s="60"/>
      <c r="BO39" s="60"/>
      <c r="BX39" s="60"/>
      <c r="CG39" s="60"/>
      <c r="CM39" s="60"/>
      <c r="CO39" s="65"/>
      <c r="CP39" s="65"/>
      <c r="CQ39" s="60"/>
    </row>
    <row r="40" spans="3:95" hidden="1" x14ac:dyDescent="0.25">
      <c r="C40" s="65"/>
      <c r="D40" s="65"/>
      <c r="M40" s="60"/>
      <c r="O40" s="59"/>
      <c r="P40" s="59"/>
      <c r="V40" s="60"/>
      <c r="X40" s="59"/>
      <c r="Y40" s="59"/>
      <c r="AE40" s="60"/>
      <c r="AG40" s="59"/>
      <c r="AH40" s="59"/>
      <c r="AN40" s="60"/>
      <c r="AW40" s="60"/>
      <c r="BF40" s="60"/>
      <c r="BO40" s="60"/>
      <c r="BX40" s="60"/>
      <c r="CG40" s="60"/>
      <c r="CM40" s="60"/>
      <c r="CO40" s="65"/>
      <c r="CP40" s="65"/>
      <c r="CQ40" s="60"/>
    </row>
    <row r="41" spans="3:95" hidden="1" x14ac:dyDescent="0.25">
      <c r="C41" s="65"/>
      <c r="D41" s="65"/>
      <c r="M41" s="60"/>
      <c r="O41" s="59"/>
      <c r="P41" s="59"/>
      <c r="V41" s="60"/>
      <c r="X41" s="59"/>
      <c r="Y41" s="59"/>
      <c r="AE41" s="60"/>
      <c r="AG41" s="59"/>
      <c r="AH41" s="59"/>
      <c r="AN41" s="60"/>
      <c r="AW41" s="60"/>
      <c r="BF41" s="60"/>
      <c r="BO41" s="60"/>
      <c r="BX41" s="60"/>
      <c r="CG41" s="60"/>
      <c r="CM41" s="60"/>
      <c r="CO41" s="65"/>
      <c r="CP41" s="65"/>
      <c r="CQ41" s="60"/>
    </row>
    <row r="42" spans="3:95" hidden="1" x14ac:dyDescent="0.25">
      <c r="C42" s="65"/>
      <c r="D42" s="65"/>
      <c r="M42" s="60"/>
      <c r="O42" s="59"/>
      <c r="P42" s="59"/>
      <c r="V42" s="60"/>
      <c r="X42" s="59"/>
      <c r="Y42" s="59"/>
      <c r="AE42" s="60"/>
      <c r="AG42" s="59"/>
      <c r="AH42" s="59"/>
      <c r="AN42" s="60"/>
      <c r="AW42" s="60"/>
      <c r="BF42" s="60"/>
      <c r="BO42" s="60"/>
      <c r="BX42" s="60"/>
      <c r="CG42" s="60"/>
      <c r="CM42" s="60"/>
      <c r="CO42" s="65"/>
      <c r="CP42" s="65"/>
      <c r="CQ42" s="60"/>
    </row>
    <row r="43" spans="3:95" hidden="1" x14ac:dyDescent="0.25">
      <c r="C43" s="65"/>
      <c r="D43" s="65"/>
      <c r="M43" s="60"/>
      <c r="O43" s="59"/>
      <c r="P43" s="59"/>
      <c r="V43" s="60"/>
      <c r="X43" s="59"/>
      <c r="Y43" s="59"/>
      <c r="AE43" s="60"/>
      <c r="AG43" s="59"/>
      <c r="AH43" s="59"/>
      <c r="AN43" s="60"/>
      <c r="AW43" s="60"/>
      <c r="BF43" s="60"/>
      <c r="BO43" s="60"/>
      <c r="BX43" s="60"/>
      <c r="CG43" s="60"/>
      <c r="CM43" s="60"/>
      <c r="CO43" s="65"/>
      <c r="CP43" s="65"/>
      <c r="CQ43" s="60"/>
    </row>
    <row r="44" spans="3:95" x14ac:dyDescent="0.25">
      <c r="C44" s="65" t="s">
        <v>38</v>
      </c>
      <c r="D44" s="65"/>
      <c r="I44">
        <v>31524.800000000003</v>
      </c>
      <c r="J44">
        <v>71.099483524662276</v>
      </c>
      <c r="K44">
        <v>14358</v>
      </c>
      <c r="L44">
        <v>10663.400000000001</v>
      </c>
      <c r="M44" s="60">
        <v>74.268003900264674</v>
      </c>
      <c r="O44" s="59" t="s">
        <v>38</v>
      </c>
      <c r="P44" s="59"/>
      <c r="U44">
        <v>343.4</v>
      </c>
      <c r="V44" s="60">
        <v>61.873873873873876</v>
      </c>
      <c r="X44" s="59" t="s">
        <v>38</v>
      </c>
      <c r="Y44" s="59"/>
      <c r="AD44">
        <v>4012.8</v>
      </c>
      <c r="AE44" s="60">
        <v>64.806201550387598</v>
      </c>
      <c r="AG44" s="59" t="s">
        <v>38</v>
      </c>
      <c r="AH44" s="59"/>
      <c r="AM44">
        <v>7647.4</v>
      </c>
      <c r="AN44" s="60">
        <v>68.414743245661114</v>
      </c>
      <c r="AP44" t="s">
        <v>32</v>
      </c>
      <c r="AV44">
        <v>8857.7999999999993</v>
      </c>
      <c r="AW44" s="60">
        <v>73.472130059721295</v>
      </c>
      <c r="AY44" t="s">
        <v>33</v>
      </c>
      <c r="BE44">
        <v>4073.2</v>
      </c>
      <c r="BF44" s="60">
        <v>68.943805010155728</v>
      </c>
      <c r="BH44" t="s">
        <v>34</v>
      </c>
      <c r="BN44">
        <v>6590.2000000000007</v>
      </c>
      <c r="BO44" s="60">
        <v>77.990532544378709</v>
      </c>
      <c r="BS44">
        <v>0</v>
      </c>
      <c r="BX44" s="60"/>
      <c r="CB44">
        <v>0</v>
      </c>
      <c r="CG44" s="60"/>
      <c r="CJ44" t="s">
        <v>38</v>
      </c>
      <c r="CL44">
        <v>14358</v>
      </c>
      <c r="CM44" s="60">
        <v>74.3</v>
      </c>
      <c r="CO44" s="65" t="s">
        <v>38</v>
      </c>
      <c r="CP44" s="65"/>
      <c r="CQ44" s="60">
        <v>71.099483524662276</v>
      </c>
    </row>
    <row r="45" spans="3:95" ht="1.5" customHeight="1" x14ac:dyDescent="0.25">
      <c r="C45" s="65"/>
      <c r="D45" s="65"/>
      <c r="M45" s="60"/>
      <c r="O45" s="59"/>
      <c r="P45" s="59"/>
      <c r="V45" s="60"/>
      <c r="X45" s="59"/>
      <c r="Y45" s="59"/>
      <c r="AE45" s="60"/>
      <c r="AG45" s="59"/>
      <c r="AH45" s="59"/>
      <c r="AN45" s="60"/>
      <c r="AW45" s="60"/>
      <c r="BF45" s="60"/>
      <c r="BO45" s="60"/>
      <c r="BS45">
        <v>0</v>
      </c>
      <c r="BX45" s="60"/>
      <c r="CB45">
        <v>0</v>
      </c>
      <c r="CG45" s="60"/>
      <c r="CM45" s="60"/>
      <c r="CO45" s="65"/>
      <c r="CP45" s="65"/>
      <c r="CQ45" s="60"/>
    </row>
    <row r="46" spans="3:95" hidden="1" x14ac:dyDescent="0.25">
      <c r="C46" s="65"/>
      <c r="D46" s="65"/>
      <c r="M46" s="60"/>
      <c r="O46" s="59"/>
      <c r="P46" s="59"/>
      <c r="V46" s="60"/>
      <c r="X46" s="59"/>
      <c r="Y46" s="59"/>
      <c r="AE46" s="60"/>
      <c r="AG46" s="59"/>
      <c r="AH46" s="59"/>
      <c r="AN46" s="60"/>
      <c r="AW46" s="60"/>
      <c r="BF46" s="60"/>
      <c r="BO46" s="60"/>
      <c r="BX46" s="60"/>
      <c r="CG46" s="60"/>
      <c r="CM46" s="60"/>
      <c r="CO46" s="65"/>
      <c r="CP46" s="65"/>
      <c r="CQ46" s="60"/>
    </row>
    <row r="47" spans="3:95" hidden="1" x14ac:dyDescent="0.25">
      <c r="C47" s="65"/>
      <c r="D47" s="65"/>
      <c r="M47" s="60"/>
      <c r="O47" s="59"/>
      <c r="P47" s="59"/>
      <c r="V47" s="60"/>
      <c r="X47" s="59"/>
      <c r="Y47" s="59"/>
      <c r="AE47" s="60"/>
      <c r="AG47" s="59"/>
      <c r="AH47" s="59"/>
      <c r="AN47" s="60"/>
      <c r="AW47" s="60"/>
      <c r="BF47" s="60"/>
      <c r="BO47" s="60"/>
      <c r="BX47" s="60"/>
      <c r="CG47" s="60"/>
      <c r="CM47" s="60"/>
      <c r="CO47" s="65"/>
      <c r="CP47" s="65"/>
      <c r="CQ47" s="60"/>
    </row>
    <row r="48" spans="3:95" hidden="1" x14ac:dyDescent="0.25">
      <c r="C48" s="65"/>
      <c r="D48" s="65"/>
      <c r="M48" s="60"/>
      <c r="O48" s="59"/>
      <c r="P48" s="59"/>
      <c r="V48" s="60"/>
      <c r="X48" s="59"/>
      <c r="Y48" s="59"/>
      <c r="AE48" s="60"/>
      <c r="AG48" s="59"/>
      <c r="AH48" s="59"/>
      <c r="AN48" s="60"/>
      <c r="AW48" s="60"/>
      <c r="BF48" s="60"/>
      <c r="BO48" s="60"/>
      <c r="BX48" s="60"/>
      <c r="CG48" s="60"/>
      <c r="CM48" s="60"/>
      <c r="CO48" s="65"/>
      <c r="CP48" s="65"/>
      <c r="CQ48" s="60"/>
    </row>
    <row r="49" spans="3:95" hidden="1" x14ac:dyDescent="0.25">
      <c r="C49" s="65"/>
      <c r="D49" s="65"/>
      <c r="M49" s="60"/>
      <c r="O49" s="59"/>
      <c r="P49" s="59"/>
      <c r="V49" s="60"/>
      <c r="X49" s="59"/>
      <c r="Y49" s="59"/>
      <c r="AE49" s="60"/>
      <c r="AG49" s="59"/>
      <c r="AH49" s="59"/>
      <c r="AN49" s="60"/>
      <c r="AW49" s="60"/>
      <c r="BF49" s="60"/>
      <c r="BO49" s="60"/>
      <c r="BX49" s="60"/>
      <c r="CG49" s="60"/>
      <c r="CM49" s="60"/>
      <c r="CO49" s="65"/>
      <c r="CP49" s="65"/>
      <c r="CQ49" s="60"/>
    </row>
    <row r="50" spans="3:95" hidden="1" x14ac:dyDescent="0.25">
      <c r="C50" s="65"/>
      <c r="D50" s="65"/>
      <c r="M50" s="60"/>
      <c r="O50" s="59"/>
      <c r="P50" s="59"/>
      <c r="V50" s="60"/>
      <c r="X50" s="59"/>
      <c r="Y50" s="59"/>
      <c r="AE50" s="60"/>
      <c r="AG50" s="59"/>
      <c r="AH50" s="59"/>
      <c r="AN50" s="60"/>
      <c r="AW50" s="60"/>
      <c r="BF50" s="60"/>
      <c r="BO50" s="60"/>
      <c r="BX50" s="60"/>
      <c r="CG50" s="60"/>
      <c r="CM50" s="60"/>
      <c r="CO50" s="65"/>
      <c r="CP50" s="65"/>
      <c r="CQ50" s="60"/>
    </row>
    <row r="51" spans="3:95" hidden="1" x14ac:dyDescent="0.25">
      <c r="C51" s="65"/>
      <c r="D51" s="65"/>
      <c r="M51" s="60"/>
      <c r="O51" s="59"/>
      <c r="P51" s="59"/>
      <c r="V51" s="60"/>
      <c r="X51" s="59"/>
      <c r="Y51" s="59"/>
      <c r="AE51" s="60"/>
      <c r="AG51" s="59"/>
      <c r="AH51" s="59"/>
      <c r="AN51" s="60"/>
      <c r="AW51" s="60"/>
      <c r="BF51" s="60"/>
      <c r="BO51" s="60"/>
      <c r="BX51" s="60"/>
      <c r="CG51" s="60"/>
      <c r="CM51" s="60"/>
      <c r="CO51" s="65"/>
      <c r="CP51" s="65"/>
      <c r="CQ51" s="60"/>
    </row>
    <row r="52" spans="3:95" ht="14.25" customHeight="1" x14ac:dyDescent="0.25">
      <c r="C52" s="65" t="s">
        <v>39</v>
      </c>
      <c r="D52" s="65"/>
      <c r="I52">
        <v>37877.800000000003</v>
      </c>
      <c r="J52">
        <v>89.488506154464062</v>
      </c>
      <c r="K52">
        <v>9893</v>
      </c>
      <c r="L52">
        <v>9156.7999999999993</v>
      </c>
      <c r="M52" s="60">
        <v>92.558374608308895</v>
      </c>
      <c r="O52" s="59" t="s">
        <v>39</v>
      </c>
      <c r="P52" s="59"/>
      <c r="U52">
        <v>3462.6000000000004</v>
      </c>
      <c r="V52">
        <v>79.4356503785272</v>
      </c>
      <c r="X52" s="59" t="s">
        <v>39</v>
      </c>
      <c r="Y52" s="59"/>
      <c r="AD52">
        <v>7592.2</v>
      </c>
      <c r="AE52">
        <v>88.384167636786955</v>
      </c>
      <c r="AG52" s="59" t="s">
        <v>39</v>
      </c>
      <c r="AH52" s="59"/>
      <c r="AM52">
        <v>9921.4</v>
      </c>
      <c r="AN52">
        <v>91.365687448199651</v>
      </c>
      <c r="AP52" t="s">
        <v>32</v>
      </c>
      <c r="AV52">
        <v>7744.7999999999993</v>
      </c>
      <c r="AW52" s="60">
        <v>89.784372826338966</v>
      </c>
      <c r="AY52" t="s">
        <v>33</v>
      </c>
      <c r="BE52">
        <v>1494.4</v>
      </c>
      <c r="BF52" s="60">
        <v>90.955569080949488</v>
      </c>
      <c r="BH52" t="s">
        <v>34</v>
      </c>
      <c r="BN52">
        <v>7662.4</v>
      </c>
      <c r="BO52" s="60">
        <v>92.877575757575755</v>
      </c>
      <c r="BS52">
        <v>0</v>
      </c>
      <c r="BX52" s="60"/>
      <c r="CB52">
        <v>0</v>
      </c>
      <c r="CG52" s="60"/>
      <c r="CJ52" t="s">
        <v>39</v>
      </c>
      <c r="CL52">
        <v>9893</v>
      </c>
      <c r="CM52">
        <v>92.6</v>
      </c>
      <c r="CO52" s="65" t="s">
        <v>39</v>
      </c>
      <c r="CP52" s="65"/>
      <c r="CQ52">
        <v>89.488506154464062</v>
      </c>
    </row>
    <row r="53" spans="3:95" hidden="1" x14ac:dyDescent="0.25">
      <c r="C53" s="65"/>
      <c r="D53" s="65"/>
      <c r="M53" s="60"/>
      <c r="O53" s="59"/>
      <c r="P53" s="59"/>
      <c r="V53" s="60"/>
      <c r="X53" s="59"/>
      <c r="Y53" s="59"/>
      <c r="AE53" s="60"/>
      <c r="AG53" s="59"/>
      <c r="AH53" s="59"/>
      <c r="AN53" s="60"/>
      <c r="AW53" s="60"/>
      <c r="BF53" s="60"/>
      <c r="BO53" s="60"/>
      <c r="BX53" s="60"/>
      <c r="CG53" s="60"/>
      <c r="CO53" s="65"/>
      <c r="CP53" s="65"/>
    </row>
    <row r="54" spans="3:95" hidden="1" x14ac:dyDescent="0.25">
      <c r="C54" s="65"/>
      <c r="D54" s="65"/>
      <c r="M54" s="60"/>
      <c r="O54" s="59"/>
      <c r="P54" s="59"/>
      <c r="V54" s="60"/>
      <c r="X54" s="59"/>
      <c r="Y54" s="59"/>
      <c r="AE54" s="60"/>
      <c r="AG54" s="59"/>
      <c r="AH54" s="59"/>
      <c r="AN54" s="60"/>
      <c r="AW54" s="60"/>
      <c r="BF54" s="60"/>
      <c r="BO54" s="60"/>
      <c r="BX54" s="60"/>
      <c r="CG54" s="60"/>
      <c r="CO54" s="65"/>
      <c r="CP54" s="65"/>
    </row>
    <row r="55" spans="3:95" hidden="1" x14ac:dyDescent="0.25">
      <c r="C55" s="65"/>
      <c r="D55" s="65"/>
      <c r="M55" s="60"/>
      <c r="O55" s="59"/>
      <c r="P55" s="59"/>
      <c r="V55" s="60"/>
      <c r="X55" s="59"/>
      <c r="Y55" s="59"/>
      <c r="AE55" s="60"/>
      <c r="AG55" s="59"/>
      <c r="AH55" s="59"/>
      <c r="AN55" s="60"/>
      <c r="AW55" s="60"/>
      <c r="BF55" s="60"/>
      <c r="BO55" s="60"/>
      <c r="BX55" s="60"/>
      <c r="CG55" s="60"/>
      <c r="CO55" s="65"/>
      <c r="CP55" s="65"/>
    </row>
    <row r="56" spans="3:95" hidden="1" x14ac:dyDescent="0.25">
      <c r="C56" s="65"/>
      <c r="D56" s="65"/>
      <c r="M56" s="60"/>
      <c r="O56" s="59"/>
      <c r="P56" s="59"/>
      <c r="V56" s="60"/>
      <c r="X56" s="59"/>
      <c r="Y56" s="59"/>
      <c r="AE56" s="60"/>
      <c r="AG56" s="59"/>
      <c r="AH56" s="59"/>
      <c r="AN56" s="60"/>
      <c r="AW56" s="60"/>
      <c r="BF56" s="60"/>
      <c r="BO56" s="60"/>
      <c r="BX56" s="60"/>
      <c r="CG56" s="60"/>
      <c r="CO56" s="65"/>
      <c r="CP56" s="65"/>
    </row>
    <row r="57" spans="3:95" hidden="1" x14ac:dyDescent="0.25">
      <c r="C57" s="65"/>
      <c r="D57" s="65"/>
      <c r="M57" s="60"/>
      <c r="O57" s="59"/>
      <c r="P57" s="59"/>
      <c r="V57" s="60"/>
      <c r="X57" s="59"/>
      <c r="Y57" s="59"/>
      <c r="AE57" s="60"/>
      <c r="AG57" s="59"/>
      <c r="AH57" s="59"/>
      <c r="AN57" s="60"/>
      <c r="AW57" s="60"/>
      <c r="BF57" s="60"/>
      <c r="BO57" s="60"/>
      <c r="BX57" s="60"/>
      <c r="CG57" s="60"/>
      <c r="CO57" s="65"/>
      <c r="CP57" s="65"/>
    </row>
    <row r="58" spans="3:95" hidden="1" x14ac:dyDescent="0.25">
      <c r="C58" s="65"/>
      <c r="D58" s="65"/>
      <c r="M58" s="60"/>
      <c r="O58" s="59"/>
      <c r="P58" s="59"/>
      <c r="V58" s="60"/>
      <c r="X58" s="59"/>
      <c r="Y58" s="59"/>
      <c r="AE58" s="60"/>
      <c r="AG58" s="59"/>
      <c r="AH58" s="59"/>
      <c r="AN58" s="60"/>
      <c r="AW58" s="60"/>
      <c r="BF58" s="60"/>
      <c r="BO58" s="60"/>
      <c r="BX58" s="60"/>
      <c r="CG58" s="60"/>
      <c r="CO58" s="65"/>
      <c r="CP58" s="65"/>
    </row>
    <row r="59" spans="3:95" hidden="1" x14ac:dyDescent="0.25">
      <c r="C59" s="65"/>
      <c r="D59" s="65"/>
      <c r="M59" s="60"/>
      <c r="O59" s="59"/>
      <c r="P59" s="59"/>
      <c r="V59" s="60"/>
      <c r="X59" s="59"/>
      <c r="Y59" s="59"/>
      <c r="AE59" s="60"/>
      <c r="AG59" s="59"/>
      <c r="AH59" s="59"/>
      <c r="AN59" s="60"/>
      <c r="AW59" s="60"/>
      <c r="BF59" s="60"/>
      <c r="BO59" s="60"/>
      <c r="BX59" s="60"/>
      <c r="CG59" s="60"/>
      <c r="CO59" s="65"/>
      <c r="CP59" s="65"/>
    </row>
    <row r="60" spans="3:95" x14ac:dyDescent="0.25">
      <c r="C60" s="65" t="s">
        <v>40</v>
      </c>
      <c r="D60" s="65"/>
      <c r="I60">
        <v>64694</v>
      </c>
      <c r="J60">
        <v>89.515850064341166</v>
      </c>
      <c r="K60">
        <v>20779</v>
      </c>
      <c r="L60">
        <v>19271.8</v>
      </c>
      <c r="M60" s="60">
        <v>92.746522931806155</v>
      </c>
      <c r="O60" s="59" t="s">
        <v>40</v>
      </c>
      <c r="P60" s="59"/>
      <c r="U60">
        <v>661</v>
      </c>
      <c r="V60">
        <v>85.955786736020812</v>
      </c>
      <c r="X60" s="59" t="s">
        <v>40</v>
      </c>
      <c r="Y60" s="59"/>
      <c r="AD60">
        <v>10810.599999999999</v>
      </c>
      <c r="AE60">
        <v>86.208931419457713</v>
      </c>
      <c r="AG60" s="59" t="s">
        <v>40</v>
      </c>
      <c r="AH60" s="59"/>
      <c r="AM60">
        <v>16960.199999999997</v>
      </c>
      <c r="AN60">
        <v>88.24245577523412</v>
      </c>
      <c r="AP60" t="s">
        <v>32</v>
      </c>
      <c r="AV60">
        <v>16990.400000000001</v>
      </c>
      <c r="AW60" s="60">
        <v>89.597637504614255</v>
      </c>
      <c r="AY60" t="s">
        <v>33</v>
      </c>
      <c r="BE60">
        <v>8562.7999999999993</v>
      </c>
      <c r="BF60" s="60">
        <v>93.286850419435652</v>
      </c>
      <c r="BH60" t="s">
        <v>34</v>
      </c>
      <c r="BN60">
        <v>10709</v>
      </c>
      <c r="BO60" s="60">
        <v>92.318965517241381</v>
      </c>
      <c r="BS60">
        <v>0</v>
      </c>
      <c r="BX60" s="60"/>
      <c r="CB60">
        <v>0</v>
      </c>
      <c r="CG60" s="60"/>
      <c r="CJ60" t="s">
        <v>40</v>
      </c>
      <c r="CL60">
        <v>20779</v>
      </c>
      <c r="CM60">
        <v>92.7</v>
      </c>
      <c r="CO60" s="65" t="s">
        <v>40</v>
      </c>
      <c r="CP60" s="65"/>
      <c r="CQ60">
        <v>89.515850064341166</v>
      </c>
    </row>
    <row r="61" spans="3:95" ht="0.75" customHeight="1" x14ac:dyDescent="0.25">
      <c r="C61" s="65"/>
      <c r="D61" s="65"/>
      <c r="M61" s="60"/>
      <c r="O61" s="59"/>
      <c r="P61" s="59"/>
      <c r="V61" s="60"/>
      <c r="X61" s="59"/>
      <c r="Y61" s="59"/>
      <c r="AE61" s="60"/>
      <c r="AG61" s="59"/>
      <c r="AH61" s="59"/>
      <c r="AN61" s="60"/>
      <c r="AW61" s="60"/>
      <c r="BF61" s="60"/>
      <c r="BO61" s="60"/>
      <c r="BX61" s="60"/>
      <c r="CG61" s="60"/>
      <c r="CM61" s="60"/>
      <c r="CO61" s="65"/>
      <c r="CP61" s="65"/>
      <c r="CQ61" s="60"/>
    </row>
    <row r="62" spans="3:95" hidden="1" x14ac:dyDescent="0.25">
      <c r="C62" s="65"/>
      <c r="D62" s="65"/>
      <c r="M62" s="60"/>
      <c r="O62" s="59"/>
      <c r="P62" s="59"/>
      <c r="V62" s="60"/>
      <c r="X62" s="59"/>
      <c r="Y62" s="59"/>
      <c r="AE62" s="60"/>
      <c r="AG62" s="59"/>
      <c r="AH62" s="59"/>
      <c r="AN62" s="60"/>
      <c r="AW62" s="60"/>
      <c r="BF62" s="60"/>
      <c r="BO62" s="60"/>
      <c r="BX62" s="60"/>
      <c r="CG62" s="60"/>
      <c r="CM62" s="60"/>
      <c r="CO62" s="65"/>
      <c r="CP62" s="65"/>
      <c r="CQ62" s="60"/>
    </row>
    <row r="63" spans="3:95" hidden="1" x14ac:dyDescent="0.25">
      <c r="C63" s="65"/>
      <c r="D63" s="65"/>
      <c r="M63" s="60"/>
      <c r="O63" s="59"/>
      <c r="P63" s="59"/>
      <c r="V63" s="60"/>
      <c r="X63" s="59"/>
      <c r="Y63" s="59"/>
      <c r="AE63" s="60"/>
      <c r="AG63" s="59"/>
      <c r="AH63" s="59"/>
      <c r="AN63" s="60"/>
      <c r="AW63" s="60"/>
      <c r="BF63" s="60"/>
      <c r="BO63" s="60"/>
      <c r="BX63" s="60"/>
      <c r="CG63" s="60"/>
      <c r="CM63" s="60"/>
      <c r="CO63" s="65"/>
      <c r="CP63" s="65"/>
      <c r="CQ63" s="60"/>
    </row>
    <row r="64" spans="3:95" hidden="1" x14ac:dyDescent="0.25">
      <c r="C64" s="65"/>
      <c r="D64" s="65"/>
      <c r="M64" s="60"/>
      <c r="O64" s="59"/>
      <c r="P64" s="59"/>
      <c r="V64" s="60"/>
      <c r="X64" s="59"/>
      <c r="Y64" s="59"/>
      <c r="AE64" s="60"/>
      <c r="AG64" s="59"/>
      <c r="AH64" s="59"/>
      <c r="AN64" s="60"/>
      <c r="AW64" s="60"/>
      <c r="BF64" s="60"/>
      <c r="BO64" s="60"/>
      <c r="BX64" s="60"/>
      <c r="CG64" s="60"/>
      <c r="CM64" s="60"/>
      <c r="CO64" s="65"/>
      <c r="CP64" s="65"/>
      <c r="CQ64" s="60"/>
    </row>
    <row r="65" spans="3:95" hidden="1" x14ac:dyDescent="0.25">
      <c r="C65" s="65"/>
      <c r="D65" s="65"/>
      <c r="M65" s="60"/>
      <c r="O65" s="59"/>
      <c r="P65" s="59"/>
      <c r="V65" s="60"/>
      <c r="X65" s="59"/>
      <c r="Y65" s="59"/>
      <c r="AE65" s="60"/>
      <c r="AG65" s="59"/>
      <c r="AH65" s="59"/>
      <c r="AN65" s="60"/>
      <c r="AW65" s="60"/>
      <c r="BF65" s="60"/>
      <c r="BO65" s="60"/>
      <c r="BX65" s="60"/>
      <c r="CG65" s="60"/>
      <c r="CM65" s="60"/>
      <c r="CO65" s="65"/>
      <c r="CP65" s="65"/>
      <c r="CQ65" s="60"/>
    </row>
    <row r="66" spans="3:95" hidden="1" x14ac:dyDescent="0.25">
      <c r="C66" s="65"/>
      <c r="D66" s="65"/>
      <c r="M66" s="60"/>
      <c r="O66" s="59"/>
      <c r="P66" s="59"/>
      <c r="V66" s="60"/>
      <c r="X66" s="59"/>
      <c r="Y66" s="59"/>
      <c r="AE66" s="60"/>
      <c r="AG66" s="59"/>
      <c r="AH66" s="59"/>
      <c r="AN66" s="60"/>
      <c r="AW66" s="60"/>
      <c r="BF66" s="60"/>
      <c r="BO66" s="60"/>
      <c r="BX66" s="60"/>
      <c r="CG66" s="60"/>
      <c r="CM66" s="60"/>
      <c r="CO66" s="65"/>
      <c r="CP66" s="65"/>
      <c r="CQ66" s="60"/>
    </row>
    <row r="67" spans="3:95" hidden="1" x14ac:dyDescent="0.25">
      <c r="C67" s="65"/>
      <c r="D67" s="65"/>
      <c r="M67" s="60"/>
      <c r="O67" s="59"/>
      <c r="P67" s="59"/>
      <c r="V67" s="60"/>
      <c r="X67" s="59"/>
      <c r="Y67" s="59"/>
      <c r="AE67" s="60"/>
      <c r="AG67" s="59"/>
      <c r="AH67" s="59"/>
      <c r="AN67" s="60"/>
      <c r="AW67" s="60"/>
      <c r="BF67" s="60"/>
      <c r="BO67" s="60"/>
      <c r="BX67" s="60"/>
      <c r="CG67" s="60"/>
      <c r="CM67" s="60"/>
      <c r="CO67" s="65"/>
      <c r="CP67" s="65"/>
      <c r="CQ67" s="60"/>
    </row>
    <row r="68" spans="3:95" x14ac:dyDescent="0.25">
      <c r="C68" s="65" t="s">
        <v>41</v>
      </c>
      <c r="D68" s="65"/>
      <c r="I68">
        <v>30354</v>
      </c>
      <c r="J68">
        <v>80.165856750475385</v>
      </c>
      <c r="K68">
        <v>10398</v>
      </c>
      <c r="L68">
        <v>8537</v>
      </c>
      <c r="M68" s="60">
        <v>82.102327370648197</v>
      </c>
      <c r="O68" s="59" t="s">
        <v>41</v>
      </c>
      <c r="P68" s="59"/>
      <c r="U68">
        <v>139</v>
      </c>
      <c r="V68" s="60">
        <v>76.373626373626379</v>
      </c>
      <c r="X68" s="59" t="s">
        <v>41</v>
      </c>
      <c r="Y68" s="59"/>
      <c r="AD68">
        <v>5056</v>
      </c>
      <c r="AE68" s="60">
        <v>74.671392704179596</v>
      </c>
      <c r="AG68" s="59" t="s">
        <v>41</v>
      </c>
      <c r="AH68" s="59"/>
      <c r="AM68">
        <v>8557</v>
      </c>
      <c r="AN68" s="60">
        <v>76.218045782488645</v>
      </c>
      <c r="AP68" t="s">
        <v>32</v>
      </c>
      <c r="AV68">
        <v>8032</v>
      </c>
      <c r="AW68" s="60">
        <v>86.95463895204071</v>
      </c>
      <c r="AY68" t="s">
        <v>33</v>
      </c>
      <c r="BE68">
        <v>3505</v>
      </c>
      <c r="BF68" s="60">
        <v>85.072815533980588</v>
      </c>
      <c r="BH68" t="s">
        <v>34</v>
      </c>
      <c r="BN68">
        <v>5032</v>
      </c>
      <c r="BO68" s="60">
        <v>80.15291494106404</v>
      </c>
      <c r="BX68" s="60"/>
      <c r="BZ68" t="s">
        <v>54</v>
      </c>
      <c r="CF68">
        <v>34</v>
      </c>
      <c r="CG68" s="60">
        <v>69.387755102040813</v>
      </c>
      <c r="CJ68" t="s">
        <v>41</v>
      </c>
      <c r="CL68">
        <v>10398</v>
      </c>
      <c r="CM68">
        <v>82.1</v>
      </c>
      <c r="CO68" s="65" t="s">
        <v>41</v>
      </c>
      <c r="CP68" s="65"/>
      <c r="CQ68" s="60">
        <v>80.165856750475385</v>
      </c>
    </row>
    <row r="69" spans="3:95" ht="1.5" customHeight="1" x14ac:dyDescent="0.25">
      <c r="C69" s="65"/>
      <c r="D69" s="65"/>
      <c r="M69" s="60"/>
      <c r="O69" s="59"/>
      <c r="P69" s="59"/>
      <c r="V69" s="60"/>
      <c r="X69" s="59"/>
      <c r="Y69" s="59"/>
      <c r="AE69" s="60"/>
      <c r="AG69" s="59"/>
      <c r="AH69" s="59"/>
      <c r="AN69" s="60"/>
      <c r="AW69" s="60"/>
      <c r="BF69" s="60"/>
      <c r="BO69" s="60"/>
      <c r="BX69" s="60"/>
      <c r="CG69" s="60"/>
      <c r="CM69" s="60"/>
      <c r="CO69" s="65"/>
      <c r="CP69" s="65"/>
      <c r="CQ69" s="60"/>
    </row>
    <row r="70" spans="3:95" hidden="1" x14ac:dyDescent="0.25">
      <c r="C70" s="65"/>
      <c r="D70" s="65"/>
      <c r="M70" s="60"/>
      <c r="O70" s="59"/>
      <c r="P70" s="59"/>
      <c r="V70" s="60"/>
      <c r="X70" s="59"/>
      <c r="Y70" s="59"/>
      <c r="AE70" s="60"/>
      <c r="AG70" s="59"/>
      <c r="AH70" s="59"/>
      <c r="AN70" s="60"/>
      <c r="AW70" s="60"/>
      <c r="BF70" s="60"/>
      <c r="BO70" s="60"/>
      <c r="BX70" s="60"/>
      <c r="CG70" s="60"/>
      <c r="CM70" s="60"/>
      <c r="CO70" s="65"/>
      <c r="CP70" s="65"/>
      <c r="CQ70" s="60"/>
    </row>
    <row r="71" spans="3:95" hidden="1" x14ac:dyDescent="0.25">
      <c r="C71" s="65"/>
      <c r="D71" s="65"/>
      <c r="M71" s="60"/>
      <c r="O71" s="59"/>
      <c r="P71" s="59"/>
      <c r="V71" s="60"/>
      <c r="X71" s="59"/>
      <c r="Y71" s="59"/>
      <c r="AE71" s="60"/>
      <c r="AG71" s="59"/>
      <c r="AH71" s="59"/>
      <c r="AN71" s="60"/>
      <c r="AW71" s="60"/>
      <c r="BF71" s="60"/>
      <c r="BO71" s="60"/>
      <c r="BX71" s="60"/>
      <c r="CG71" s="60"/>
      <c r="CM71" s="60"/>
      <c r="CO71" s="65"/>
      <c r="CP71" s="65"/>
      <c r="CQ71" s="60"/>
    </row>
    <row r="72" spans="3:95" hidden="1" x14ac:dyDescent="0.25">
      <c r="C72" s="65"/>
      <c r="D72" s="65"/>
      <c r="M72" s="60"/>
      <c r="O72" s="59"/>
      <c r="P72" s="59"/>
      <c r="V72" s="60"/>
      <c r="X72" s="59"/>
      <c r="Y72" s="59"/>
      <c r="AE72" s="60"/>
      <c r="AG72" s="59"/>
      <c r="AH72" s="59"/>
      <c r="AN72" s="60"/>
      <c r="AW72" s="60"/>
      <c r="BF72" s="60"/>
      <c r="BO72" s="60"/>
      <c r="BX72" s="60"/>
      <c r="CG72" s="60"/>
      <c r="CM72" s="60"/>
      <c r="CO72" s="65"/>
      <c r="CP72" s="65"/>
      <c r="CQ72" s="60"/>
    </row>
    <row r="73" spans="3:95" hidden="1" x14ac:dyDescent="0.25">
      <c r="C73" s="65"/>
      <c r="D73" s="65"/>
      <c r="M73" s="60"/>
      <c r="O73" s="59"/>
      <c r="P73" s="59"/>
      <c r="V73" s="60"/>
      <c r="X73" s="59"/>
      <c r="Y73" s="59"/>
      <c r="AE73" s="60"/>
      <c r="AG73" s="59"/>
      <c r="AH73" s="59"/>
      <c r="AN73" s="60"/>
      <c r="AW73" s="60"/>
      <c r="BF73" s="60"/>
      <c r="BO73" s="60"/>
      <c r="BX73" s="60"/>
      <c r="CG73" s="60"/>
      <c r="CM73" s="60"/>
      <c r="CO73" s="65"/>
      <c r="CP73" s="65"/>
      <c r="CQ73" s="60"/>
    </row>
    <row r="74" spans="3:95" hidden="1" x14ac:dyDescent="0.25">
      <c r="C74" s="65"/>
      <c r="D74" s="65"/>
      <c r="M74" s="60"/>
      <c r="O74" s="59"/>
      <c r="P74" s="59"/>
      <c r="V74" s="60"/>
      <c r="X74" s="59"/>
      <c r="Y74" s="59"/>
      <c r="AE74" s="60"/>
      <c r="AG74" s="59"/>
      <c r="AH74" s="59"/>
      <c r="AN74" s="60"/>
      <c r="AW74" s="60"/>
      <c r="BF74" s="60"/>
      <c r="BO74" s="60"/>
      <c r="BX74" s="60"/>
      <c r="CG74" s="60"/>
      <c r="CM74" s="60"/>
      <c r="CO74" s="65"/>
      <c r="CP74" s="65"/>
      <c r="CQ74" s="60"/>
    </row>
    <row r="75" spans="3:95" hidden="1" x14ac:dyDescent="0.25">
      <c r="C75" s="65"/>
      <c r="D75" s="65"/>
      <c r="M75" s="60"/>
      <c r="O75" s="59"/>
      <c r="P75" s="59"/>
      <c r="V75" s="60"/>
      <c r="X75" s="59"/>
      <c r="Y75" s="59"/>
      <c r="AE75" s="60"/>
      <c r="AG75" s="59"/>
      <c r="AH75" s="59"/>
      <c r="AN75" s="60"/>
      <c r="AW75" s="60"/>
      <c r="BF75" s="60"/>
      <c r="BO75" s="60"/>
      <c r="BX75" s="60"/>
      <c r="CG75" s="60"/>
      <c r="CM75" s="60"/>
      <c r="CO75" s="65"/>
      <c r="CP75" s="65"/>
      <c r="CQ75" s="60"/>
    </row>
    <row r="76" spans="3:95" hidden="1" x14ac:dyDescent="0.25">
      <c r="C76" s="65"/>
      <c r="D76" s="65"/>
      <c r="M76" s="60"/>
      <c r="O76" s="59"/>
      <c r="P76" s="59"/>
      <c r="V76" s="60"/>
      <c r="X76" s="59"/>
      <c r="Y76" s="59"/>
      <c r="AE76" s="60"/>
      <c r="AG76" s="59"/>
      <c r="AH76" s="59"/>
      <c r="AN76" s="60"/>
      <c r="AW76" s="60"/>
      <c r="BF76" s="60"/>
      <c r="BO76" s="60"/>
      <c r="BX76" s="60"/>
      <c r="CG76" s="60"/>
      <c r="CM76" s="60"/>
      <c r="CO76" s="65"/>
      <c r="CP76" s="65"/>
      <c r="CQ76" s="60"/>
    </row>
    <row r="77" spans="3:95" x14ac:dyDescent="0.25">
      <c r="C77" s="65" t="s">
        <v>42</v>
      </c>
      <c r="D77" s="65"/>
      <c r="I77">
        <v>35394</v>
      </c>
      <c r="J77">
        <v>84.363827048672348</v>
      </c>
      <c r="K77">
        <v>15167</v>
      </c>
      <c r="L77">
        <v>13644.68</v>
      </c>
      <c r="M77" s="60">
        <v>89.962945869321558</v>
      </c>
      <c r="O77" s="59" t="s">
        <v>42</v>
      </c>
      <c r="P77" s="59"/>
      <c r="U77">
        <v>162.19999999999999</v>
      </c>
      <c r="V77" s="60">
        <v>52.662337662337656</v>
      </c>
      <c r="X77" s="59" t="s">
        <v>42</v>
      </c>
      <c r="Y77" s="59"/>
      <c r="AD77">
        <v>3427.2</v>
      </c>
      <c r="AE77" s="60">
        <v>75.58888398764887</v>
      </c>
      <c r="AG77" s="59" t="s">
        <v>42</v>
      </c>
      <c r="AH77" s="59"/>
      <c r="AM77">
        <v>8027</v>
      </c>
      <c r="AN77">
        <v>82.042109566639411</v>
      </c>
      <c r="AP77" t="s">
        <v>32</v>
      </c>
      <c r="AV77">
        <v>9835.36</v>
      </c>
      <c r="AW77" s="60">
        <v>83.66958740961293</v>
      </c>
      <c r="AY77" t="s">
        <v>33</v>
      </c>
      <c r="BE77">
        <v>13644.68</v>
      </c>
      <c r="BF77" s="60">
        <v>89.962945869321558</v>
      </c>
      <c r="BJ77">
        <v>0</v>
      </c>
      <c r="BO77" s="60"/>
      <c r="BQ77" t="s">
        <v>55</v>
      </c>
      <c r="BW77">
        <v>24</v>
      </c>
      <c r="BX77" s="60">
        <v>46.153846153846153</v>
      </c>
      <c r="BZ77" t="s">
        <v>54</v>
      </c>
      <c r="CF77">
        <v>275</v>
      </c>
      <c r="CG77" s="60">
        <v>77.683615819209038</v>
      </c>
      <c r="CJ77" t="s">
        <v>42</v>
      </c>
      <c r="CL77">
        <v>15167</v>
      </c>
      <c r="CM77">
        <v>90</v>
      </c>
      <c r="CO77" s="65" t="s">
        <v>42</v>
      </c>
      <c r="CP77" s="65"/>
      <c r="CQ77">
        <v>84.363827048672348</v>
      </c>
    </row>
    <row r="78" spans="3:95" ht="1.5" customHeight="1" x14ac:dyDescent="0.25">
      <c r="C78" s="65"/>
      <c r="D78" s="65"/>
      <c r="M78" s="60"/>
      <c r="O78" s="59"/>
      <c r="P78" s="59"/>
      <c r="V78" s="60"/>
      <c r="X78" s="59"/>
      <c r="Y78" s="59"/>
      <c r="AE78" s="60"/>
      <c r="AG78" s="59"/>
      <c r="AH78" s="59"/>
      <c r="AN78" s="60"/>
      <c r="AW78" s="60"/>
      <c r="BF78" s="60"/>
      <c r="BO78" s="60"/>
      <c r="BX78" s="60"/>
      <c r="CG78" s="60"/>
      <c r="CM78" s="60"/>
      <c r="CO78" s="65"/>
      <c r="CP78" s="65"/>
      <c r="CQ78" s="60"/>
    </row>
    <row r="79" spans="3:95" hidden="1" x14ac:dyDescent="0.25">
      <c r="C79" s="65"/>
      <c r="D79" s="65"/>
      <c r="M79" s="60"/>
      <c r="O79" s="59"/>
      <c r="P79" s="59"/>
      <c r="V79" s="60"/>
      <c r="X79" s="59"/>
      <c r="Y79" s="59"/>
      <c r="AE79" s="60"/>
      <c r="AG79" s="59"/>
      <c r="AH79" s="59"/>
      <c r="AN79" s="60"/>
      <c r="AW79" s="60"/>
      <c r="BF79" s="60"/>
      <c r="BO79" s="60"/>
      <c r="BX79" s="60"/>
      <c r="CG79" s="60"/>
      <c r="CM79" s="60"/>
      <c r="CO79" s="65"/>
      <c r="CP79" s="65"/>
      <c r="CQ79" s="60"/>
    </row>
    <row r="80" spans="3:95" hidden="1" x14ac:dyDescent="0.25">
      <c r="C80" s="65"/>
      <c r="D80" s="65"/>
      <c r="M80" s="60"/>
      <c r="O80" s="59"/>
      <c r="P80" s="59"/>
      <c r="V80" s="60"/>
      <c r="X80" s="59"/>
      <c r="Y80" s="59"/>
      <c r="AE80" s="60"/>
      <c r="AG80" s="59"/>
      <c r="AH80" s="59"/>
      <c r="AN80" s="60"/>
      <c r="AW80" s="60"/>
      <c r="BF80" s="60"/>
      <c r="BO80" s="60"/>
      <c r="BX80" s="60"/>
      <c r="CG80" s="60"/>
      <c r="CM80" s="60"/>
      <c r="CO80" s="65"/>
      <c r="CP80" s="65"/>
      <c r="CQ80" s="60"/>
    </row>
    <row r="81" spans="3:95" hidden="1" x14ac:dyDescent="0.25">
      <c r="C81" s="65"/>
      <c r="D81" s="65"/>
      <c r="M81" s="60"/>
      <c r="O81" s="59"/>
      <c r="P81" s="59"/>
      <c r="V81" s="60"/>
      <c r="X81" s="59"/>
      <c r="Y81" s="59"/>
      <c r="AE81" s="60"/>
      <c r="AG81" s="59"/>
      <c r="AH81" s="59"/>
      <c r="AN81" s="60"/>
      <c r="AW81" s="60"/>
      <c r="BF81" s="60"/>
      <c r="BO81" s="60"/>
      <c r="BX81" s="60"/>
      <c r="CG81" s="60"/>
      <c r="CM81" s="60"/>
      <c r="CO81" s="65"/>
      <c r="CP81" s="65"/>
      <c r="CQ81" s="60"/>
    </row>
    <row r="82" spans="3:95" hidden="1" x14ac:dyDescent="0.25">
      <c r="C82" s="65"/>
      <c r="D82" s="65"/>
      <c r="M82" s="60"/>
      <c r="O82" s="59"/>
      <c r="P82" s="59"/>
      <c r="V82" s="60"/>
      <c r="X82" s="59"/>
      <c r="Y82" s="59"/>
      <c r="AE82" s="60"/>
      <c r="AG82" s="59"/>
      <c r="AH82" s="59"/>
      <c r="AN82" s="60"/>
      <c r="AW82" s="60"/>
      <c r="BF82" s="60"/>
      <c r="BO82" s="60"/>
      <c r="BX82" s="60"/>
      <c r="CG82" s="60"/>
      <c r="CM82" s="60"/>
      <c r="CO82" s="65"/>
      <c r="CP82" s="65"/>
      <c r="CQ82" s="60"/>
    </row>
    <row r="83" spans="3:95" hidden="1" x14ac:dyDescent="0.25">
      <c r="C83" s="65"/>
      <c r="D83" s="65"/>
      <c r="M83" s="60"/>
      <c r="O83" s="59"/>
      <c r="P83" s="59"/>
      <c r="V83" s="60"/>
      <c r="X83" s="59"/>
      <c r="Y83" s="59"/>
      <c r="AE83" s="60"/>
      <c r="AG83" s="59"/>
      <c r="AH83" s="59"/>
      <c r="AN83" s="60"/>
      <c r="AW83" s="60"/>
      <c r="BF83" s="60"/>
      <c r="BO83" s="60"/>
      <c r="BX83" s="60"/>
      <c r="CG83" s="60"/>
      <c r="CM83" s="60"/>
      <c r="CO83" s="65"/>
      <c r="CP83" s="65"/>
      <c r="CQ83" s="60"/>
    </row>
    <row r="84" spans="3:95" hidden="1" x14ac:dyDescent="0.25">
      <c r="C84" s="65"/>
      <c r="D84" s="65"/>
      <c r="M84" s="60"/>
      <c r="O84" s="59"/>
      <c r="P84" s="59"/>
      <c r="V84" s="60"/>
      <c r="X84" s="59"/>
      <c r="Y84" s="59"/>
      <c r="AE84" s="60"/>
      <c r="AG84" s="59"/>
      <c r="AH84" s="59"/>
      <c r="AN84" s="60"/>
      <c r="AW84" s="60"/>
      <c r="BF84" s="60"/>
      <c r="BO84" s="60"/>
      <c r="BX84" s="60"/>
      <c r="CG84" s="60"/>
      <c r="CM84" s="60"/>
      <c r="CO84" s="65"/>
      <c r="CP84" s="65"/>
      <c r="CQ84" s="60"/>
    </row>
    <row r="85" spans="3:95" hidden="1" x14ac:dyDescent="0.25">
      <c r="C85" s="65"/>
      <c r="D85" s="65"/>
      <c r="M85" s="60"/>
      <c r="O85" s="59"/>
      <c r="P85" s="59"/>
      <c r="V85" s="60"/>
      <c r="X85" s="59"/>
      <c r="Y85" s="59"/>
      <c r="AE85" s="60"/>
      <c r="AG85" s="59"/>
      <c r="AH85" s="59"/>
      <c r="AN85" s="60"/>
      <c r="AW85" s="60"/>
      <c r="BF85" s="60"/>
      <c r="BO85" s="60"/>
      <c r="BX85" s="60"/>
      <c r="CG85" s="60"/>
      <c r="CM85" s="60"/>
      <c r="CO85" s="65"/>
      <c r="CP85" s="65"/>
      <c r="CQ85" s="60"/>
    </row>
    <row r="86" spans="3:95" x14ac:dyDescent="0.25">
      <c r="C86" s="65" t="s">
        <v>43</v>
      </c>
      <c r="D86" s="65"/>
      <c r="I86">
        <v>26090</v>
      </c>
      <c r="J86">
        <v>83.381271971876004</v>
      </c>
      <c r="K86">
        <v>10257</v>
      </c>
      <c r="L86">
        <v>8731</v>
      </c>
      <c r="M86" s="60">
        <v>85.122355464560783</v>
      </c>
      <c r="O86" s="59" t="s">
        <v>43</v>
      </c>
      <c r="P86" s="59"/>
      <c r="U86">
        <v>544</v>
      </c>
      <c r="V86" s="65">
        <v>81.31539611360239</v>
      </c>
      <c r="X86" s="59" t="s">
        <v>43</v>
      </c>
      <c r="Y86" s="59"/>
      <c r="AD86">
        <v>3485</v>
      </c>
      <c r="AE86">
        <v>78.774864376130196</v>
      </c>
      <c r="AG86" s="59" t="s">
        <v>43</v>
      </c>
      <c r="AH86" s="59"/>
      <c r="AM86">
        <v>6140</v>
      </c>
      <c r="AN86">
        <v>81.877583677823708</v>
      </c>
      <c r="AP86" t="s">
        <v>32</v>
      </c>
      <c r="AV86">
        <v>7190</v>
      </c>
      <c r="AW86" s="60">
        <v>85.179481104134581</v>
      </c>
      <c r="AY86" t="s">
        <v>33</v>
      </c>
      <c r="BE86">
        <v>4578</v>
      </c>
      <c r="BF86" s="60">
        <v>84.061696658097688</v>
      </c>
      <c r="BH86" t="s">
        <v>34</v>
      </c>
      <c r="BN86">
        <v>4153</v>
      </c>
      <c r="BO86" s="60">
        <v>86.323009769278741</v>
      </c>
      <c r="BS86">
        <v>0</v>
      </c>
      <c r="BX86" s="60"/>
      <c r="CB86">
        <v>0</v>
      </c>
      <c r="CG86" s="60"/>
      <c r="CJ86" t="s">
        <v>43</v>
      </c>
      <c r="CL86">
        <v>10257</v>
      </c>
      <c r="CM86">
        <v>85.1</v>
      </c>
      <c r="CO86" s="65" t="s">
        <v>43</v>
      </c>
      <c r="CP86" s="65"/>
      <c r="CQ86">
        <v>83.381271971876004</v>
      </c>
    </row>
    <row r="87" spans="3:95" ht="0.75" customHeight="1" x14ac:dyDescent="0.25">
      <c r="C87" s="65"/>
      <c r="D87" s="65"/>
      <c r="M87" s="60"/>
      <c r="O87" s="59"/>
      <c r="P87" s="59"/>
      <c r="V87" s="60"/>
      <c r="X87" s="59"/>
      <c r="Y87" s="59"/>
      <c r="AE87" s="60"/>
      <c r="AG87" s="59"/>
      <c r="AH87" s="59"/>
      <c r="AN87" s="60"/>
      <c r="AW87" s="60"/>
      <c r="BF87" s="60"/>
      <c r="BO87" s="60"/>
      <c r="BX87" s="60"/>
      <c r="CG87" s="60"/>
      <c r="CO87" s="65"/>
      <c r="CP87" s="65"/>
      <c r="CQ87" s="60"/>
    </row>
    <row r="88" spans="3:95" hidden="1" x14ac:dyDescent="0.25">
      <c r="C88" s="65"/>
      <c r="D88" s="65"/>
      <c r="M88" s="60"/>
      <c r="O88" s="59"/>
      <c r="P88" s="59"/>
      <c r="V88" s="60"/>
      <c r="X88" s="59"/>
      <c r="Y88" s="59"/>
      <c r="AE88" s="60"/>
      <c r="AG88" s="59"/>
      <c r="AH88" s="59"/>
      <c r="AN88" s="60"/>
      <c r="AW88" s="60"/>
      <c r="BF88" s="60"/>
      <c r="BO88" s="60"/>
      <c r="BX88" s="60"/>
      <c r="CG88" s="60"/>
      <c r="CO88" s="65"/>
      <c r="CP88" s="65"/>
      <c r="CQ88" s="60"/>
    </row>
    <row r="89" spans="3:95" hidden="1" x14ac:dyDescent="0.25">
      <c r="C89" s="65"/>
      <c r="D89" s="65"/>
      <c r="M89" s="60"/>
      <c r="O89" s="59"/>
      <c r="P89" s="59"/>
      <c r="V89" s="60"/>
      <c r="X89" s="59"/>
      <c r="Y89" s="59"/>
      <c r="AE89" s="60"/>
      <c r="AG89" s="59"/>
      <c r="AH89" s="59"/>
      <c r="AN89" s="60"/>
      <c r="AW89" s="60"/>
      <c r="BF89" s="60"/>
      <c r="BO89" s="60"/>
      <c r="BX89" s="60"/>
      <c r="CG89" s="60"/>
      <c r="CO89" s="65"/>
      <c r="CP89" s="65"/>
      <c r="CQ89" s="60"/>
    </row>
    <row r="90" spans="3:95" hidden="1" x14ac:dyDescent="0.25">
      <c r="C90" s="65"/>
      <c r="D90" s="65"/>
      <c r="M90" s="60"/>
      <c r="O90" s="59"/>
      <c r="P90" s="59"/>
      <c r="V90" s="60"/>
      <c r="X90" s="59"/>
      <c r="Y90" s="59"/>
      <c r="AE90" s="60"/>
      <c r="AG90" s="59"/>
      <c r="AH90" s="59"/>
      <c r="AN90" s="60"/>
      <c r="AW90" s="60"/>
      <c r="BF90" s="60"/>
      <c r="BO90" s="60"/>
      <c r="BX90" s="60"/>
      <c r="CG90" s="60"/>
      <c r="CO90" s="65"/>
      <c r="CP90" s="65"/>
      <c r="CQ90" s="60"/>
    </row>
    <row r="91" spans="3:95" hidden="1" x14ac:dyDescent="0.25">
      <c r="C91" s="65"/>
      <c r="D91" s="65"/>
      <c r="M91" s="60"/>
      <c r="O91" s="59"/>
      <c r="P91" s="59"/>
      <c r="V91" s="60"/>
      <c r="X91" s="59"/>
      <c r="Y91" s="59"/>
      <c r="AE91" s="60"/>
      <c r="AG91" s="59"/>
      <c r="AH91" s="59"/>
      <c r="AN91" s="60"/>
      <c r="AW91" s="60"/>
      <c r="BF91" s="60"/>
      <c r="BO91" s="60"/>
      <c r="BX91" s="60"/>
      <c r="CG91" s="60"/>
      <c r="CO91" s="65"/>
      <c r="CP91" s="65"/>
      <c r="CQ91" s="60"/>
    </row>
    <row r="92" spans="3:95" hidden="1" x14ac:dyDescent="0.25">
      <c r="C92" s="65"/>
      <c r="D92" s="65"/>
      <c r="M92" s="60"/>
      <c r="O92" s="59"/>
      <c r="P92" s="59"/>
      <c r="V92" s="60"/>
      <c r="X92" s="59"/>
      <c r="Y92" s="59"/>
      <c r="AE92" s="60"/>
      <c r="AG92" s="59"/>
      <c r="AH92" s="59"/>
      <c r="AN92" s="60"/>
      <c r="AW92" s="60"/>
      <c r="BF92" s="60"/>
      <c r="BO92" s="60"/>
      <c r="BX92" s="60"/>
      <c r="CG92" s="60"/>
      <c r="CO92" s="65"/>
      <c r="CP92" s="65"/>
      <c r="CQ92" s="60"/>
    </row>
    <row r="93" spans="3:95" hidden="1" x14ac:dyDescent="0.25">
      <c r="C93" s="65"/>
      <c r="D93" s="65"/>
      <c r="M93" s="60"/>
      <c r="O93" s="59"/>
      <c r="P93" s="59"/>
      <c r="V93" s="60"/>
      <c r="X93" s="59"/>
      <c r="Y93" s="59"/>
      <c r="AE93" s="60"/>
      <c r="AG93" s="59"/>
      <c r="AH93" s="59"/>
      <c r="AN93" s="60"/>
      <c r="AW93" s="60"/>
      <c r="BF93" s="60"/>
      <c r="BO93" s="60"/>
      <c r="BX93" s="60"/>
      <c r="CG93" s="60"/>
      <c r="CO93" s="65"/>
      <c r="CP93" s="65"/>
      <c r="CQ93" s="60"/>
    </row>
    <row r="94" spans="3:95" x14ac:dyDescent="0.25">
      <c r="C94" s="65" t="s">
        <v>44</v>
      </c>
      <c r="D94" s="65"/>
      <c r="I94">
        <v>110048.8</v>
      </c>
      <c r="J94">
        <v>94.045138740524877</v>
      </c>
      <c r="K94">
        <v>22422</v>
      </c>
      <c r="L94">
        <v>21256</v>
      </c>
      <c r="M94" s="60">
        <v>94.799750245294803</v>
      </c>
      <c r="O94" s="59" t="s">
        <v>44</v>
      </c>
      <c r="P94" s="59"/>
      <c r="U94">
        <v>1799.8</v>
      </c>
      <c r="V94">
        <v>81.771921853702864</v>
      </c>
      <c r="X94" s="59" t="s">
        <v>44</v>
      </c>
      <c r="Y94" s="59"/>
      <c r="AD94">
        <v>13956</v>
      </c>
      <c r="AE94">
        <v>94.841997961264013</v>
      </c>
      <c r="AG94" s="59" t="s">
        <v>44</v>
      </c>
      <c r="AH94" s="59"/>
      <c r="AM94">
        <v>36552</v>
      </c>
      <c r="AN94">
        <v>92.696287279367013</v>
      </c>
      <c r="AP94" t="s">
        <v>32</v>
      </c>
      <c r="AV94">
        <v>36485</v>
      </c>
      <c r="AW94" s="60">
        <v>95.393102727011268</v>
      </c>
      <c r="AY94" t="s">
        <v>33</v>
      </c>
      <c r="BE94">
        <v>21256</v>
      </c>
      <c r="BF94" s="60">
        <v>94.799750245294803</v>
      </c>
      <c r="BJ94">
        <v>0</v>
      </c>
      <c r="BO94" s="60"/>
      <c r="BS94">
        <v>0</v>
      </c>
      <c r="BX94" s="60"/>
      <c r="CB94">
        <v>0</v>
      </c>
      <c r="CG94" s="60"/>
      <c r="CJ94" t="s">
        <v>44</v>
      </c>
      <c r="CL94">
        <v>22422</v>
      </c>
      <c r="CM94">
        <v>94.8</v>
      </c>
      <c r="CO94" s="65" t="s">
        <v>44</v>
      </c>
      <c r="CP94" s="65"/>
      <c r="CQ94">
        <v>94.045138740524877</v>
      </c>
    </row>
    <row r="95" spans="3:95" ht="0.75" customHeight="1" x14ac:dyDescent="0.25">
      <c r="C95" s="65"/>
      <c r="D95" s="65"/>
      <c r="M95" s="60"/>
      <c r="O95" s="59"/>
      <c r="P95" s="59"/>
      <c r="V95" s="60"/>
      <c r="X95" s="59"/>
      <c r="Y95" s="59"/>
      <c r="AE95" s="60"/>
      <c r="AG95" s="59"/>
      <c r="AH95" s="59"/>
      <c r="AN95" s="60"/>
      <c r="AW95" s="60"/>
      <c r="BF95" s="60"/>
      <c r="BO95" s="60"/>
      <c r="BX95" s="60"/>
      <c r="CG95" s="60"/>
      <c r="CO95" s="65"/>
      <c r="CP95" s="65"/>
      <c r="CQ95" s="60"/>
    </row>
    <row r="96" spans="3:95" hidden="1" x14ac:dyDescent="0.25">
      <c r="C96" s="65"/>
      <c r="D96" s="65"/>
      <c r="M96" s="60"/>
      <c r="O96" s="59"/>
      <c r="P96" s="59"/>
      <c r="V96" s="60"/>
      <c r="X96" s="59"/>
      <c r="Y96" s="59"/>
      <c r="AE96" s="60"/>
      <c r="AG96" s="59"/>
      <c r="AH96" s="59"/>
      <c r="AN96" s="60"/>
      <c r="AW96" s="60"/>
      <c r="BF96" s="60"/>
      <c r="BO96" s="60"/>
      <c r="BX96" s="60"/>
      <c r="CG96" s="60"/>
      <c r="CO96" s="65"/>
      <c r="CP96" s="65"/>
      <c r="CQ96" s="60"/>
    </row>
    <row r="97" spans="3:95" hidden="1" x14ac:dyDescent="0.25">
      <c r="C97" s="65"/>
      <c r="D97" s="65"/>
      <c r="M97" s="60"/>
      <c r="O97" s="59"/>
      <c r="P97" s="59"/>
      <c r="V97" s="60"/>
      <c r="X97" s="59"/>
      <c r="Y97" s="59"/>
      <c r="AE97" s="60"/>
      <c r="AG97" s="59"/>
      <c r="AH97" s="59"/>
      <c r="AN97" s="60"/>
      <c r="AW97" s="60"/>
      <c r="BF97" s="60"/>
      <c r="BO97" s="60"/>
      <c r="BX97" s="60"/>
      <c r="CG97" s="60"/>
      <c r="CO97" s="65"/>
      <c r="CP97" s="65"/>
      <c r="CQ97" s="60"/>
    </row>
    <row r="98" spans="3:95" hidden="1" x14ac:dyDescent="0.25">
      <c r="C98" s="65"/>
      <c r="D98" s="65"/>
      <c r="M98" s="60"/>
      <c r="O98" s="59"/>
      <c r="P98" s="59"/>
      <c r="V98" s="60"/>
      <c r="X98" s="59"/>
      <c r="Y98" s="59"/>
      <c r="AE98" s="60"/>
      <c r="AG98" s="59"/>
      <c r="AH98" s="59"/>
      <c r="AN98" s="60"/>
      <c r="AW98" s="60"/>
      <c r="BF98" s="60"/>
      <c r="BO98" s="60"/>
      <c r="BX98" s="60"/>
      <c r="CG98" s="60"/>
      <c r="CO98" s="65"/>
      <c r="CP98" s="65"/>
      <c r="CQ98" s="60"/>
    </row>
    <row r="99" spans="3:95" hidden="1" x14ac:dyDescent="0.25">
      <c r="C99" s="65"/>
      <c r="D99" s="65"/>
      <c r="M99" s="60"/>
      <c r="O99" s="59"/>
      <c r="P99" s="59"/>
      <c r="V99" s="60"/>
      <c r="X99" s="59"/>
      <c r="Y99" s="59"/>
      <c r="AE99" s="60"/>
      <c r="AG99" s="59"/>
      <c r="AH99" s="59"/>
      <c r="AN99" s="60"/>
      <c r="AW99" s="60"/>
      <c r="BF99" s="60"/>
      <c r="BO99" s="60"/>
      <c r="BX99" s="60"/>
      <c r="CG99" s="60"/>
      <c r="CO99" s="65"/>
      <c r="CP99" s="65"/>
      <c r="CQ99" s="60"/>
    </row>
    <row r="100" spans="3:95" hidden="1" x14ac:dyDescent="0.25">
      <c r="C100" s="65"/>
      <c r="D100" s="65"/>
      <c r="M100" s="60"/>
      <c r="O100" s="59"/>
      <c r="P100" s="59"/>
      <c r="V100" s="60"/>
      <c r="X100" s="59"/>
      <c r="Y100" s="59"/>
      <c r="AE100" s="60"/>
      <c r="AG100" s="59"/>
      <c r="AH100" s="59"/>
      <c r="AN100" s="60"/>
      <c r="AW100" s="60"/>
      <c r="BF100" s="60"/>
      <c r="BO100" s="60"/>
      <c r="BX100" s="60"/>
      <c r="CG100" s="60"/>
      <c r="CO100" s="65"/>
      <c r="CP100" s="65"/>
      <c r="CQ100" s="60"/>
    </row>
    <row r="101" spans="3:95" x14ac:dyDescent="0.25">
      <c r="C101" s="65" t="s">
        <v>45</v>
      </c>
      <c r="D101" s="65"/>
      <c r="I101">
        <v>47063</v>
      </c>
      <c r="J101">
        <v>87.153703703703698</v>
      </c>
      <c r="K101">
        <v>18506</v>
      </c>
      <c r="L101">
        <v>16194</v>
      </c>
      <c r="M101" s="60">
        <v>87.50675456608667</v>
      </c>
      <c r="O101" s="59" t="s">
        <v>45</v>
      </c>
      <c r="P101" s="59"/>
      <c r="U101">
        <v>774.21</v>
      </c>
      <c r="V101">
        <v>82.187898089171981</v>
      </c>
      <c r="X101" s="59" t="s">
        <v>45</v>
      </c>
      <c r="Y101" s="59"/>
      <c r="AD101">
        <v>7649.4</v>
      </c>
      <c r="AE101">
        <v>86.316858496953287</v>
      </c>
      <c r="AG101" s="59" t="s">
        <v>45</v>
      </c>
      <c r="AH101" s="59"/>
      <c r="AM101">
        <v>11263.779999999999</v>
      </c>
      <c r="AN101">
        <v>86.431706568446899</v>
      </c>
      <c r="AP101" t="s">
        <v>32</v>
      </c>
      <c r="AV101">
        <v>11154</v>
      </c>
      <c r="AW101" s="60">
        <v>88.376515331590213</v>
      </c>
      <c r="AY101" t="s">
        <v>33</v>
      </c>
      <c r="BE101">
        <v>8097</v>
      </c>
      <c r="BF101" s="60">
        <v>87.412285436683575</v>
      </c>
      <c r="BH101" t="s">
        <v>34</v>
      </c>
      <c r="BN101">
        <v>8097</v>
      </c>
      <c r="BO101" s="60">
        <v>87.601428107757215</v>
      </c>
      <c r="BQ101" t="s">
        <v>55</v>
      </c>
      <c r="BW101">
        <v>6</v>
      </c>
      <c r="BX101" s="60">
        <v>75</v>
      </c>
      <c r="BZ101" t="s">
        <v>54</v>
      </c>
      <c r="CF101">
        <v>29</v>
      </c>
      <c r="CG101" s="60">
        <v>29</v>
      </c>
      <c r="CJ101" t="s">
        <v>45</v>
      </c>
      <c r="CL101">
        <v>18506</v>
      </c>
      <c r="CM101">
        <v>87.5</v>
      </c>
      <c r="CO101" s="65" t="s">
        <v>45</v>
      </c>
      <c r="CP101" s="65"/>
      <c r="CQ101">
        <v>87.153703703703698</v>
      </c>
    </row>
    <row r="102" spans="3:95" ht="0.75" customHeight="1" x14ac:dyDescent="0.25">
      <c r="C102" s="65"/>
      <c r="D102" s="65"/>
      <c r="M102" s="60"/>
      <c r="O102" s="59"/>
      <c r="P102" s="59"/>
      <c r="V102" s="60"/>
      <c r="X102" s="59"/>
      <c r="Y102" s="59"/>
      <c r="AE102" s="60"/>
      <c r="AG102" s="59"/>
      <c r="AH102" s="59"/>
      <c r="AN102" s="60"/>
      <c r="AW102" s="60"/>
      <c r="BF102" s="60"/>
      <c r="BO102" s="60"/>
      <c r="BX102" s="60"/>
      <c r="CG102" s="60"/>
      <c r="CO102" s="65"/>
      <c r="CP102" s="65"/>
      <c r="CQ102" s="60"/>
    </row>
    <row r="103" spans="3:95" hidden="1" x14ac:dyDescent="0.25">
      <c r="C103" s="65"/>
      <c r="D103" s="65"/>
      <c r="M103" s="60"/>
      <c r="O103" s="59"/>
      <c r="P103" s="59"/>
      <c r="V103" s="60"/>
      <c r="X103" s="59"/>
      <c r="Y103" s="59"/>
      <c r="AE103" s="60"/>
      <c r="AG103" s="59"/>
      <c r="AH103" s="59"/>
      <c r="AN103" s="60"/>
      <c r="AW103" s="60"/>
      <c r="BF103" s="60"/>
      <c r="BO103" s="60"/>
      <c r="BX103" s="60"/>
      <c r="CG103" s="60"/>
      <c r="CO103" s="65"/>
      <c r="CP103" s="65"/>
      <c r="CQ103" s="60"/>
    </row>
    <row r="104" spans="3:95" hidden="1" x14ac:dyDescent="0.25">
      <c r="C104" s="65"/>
      <c r="D104" s="65"/>
      <c r="M104" s="60"/>
      <c r="O104" s="59"/>
      <c r="P104" s="59"/>
      <c r="V104" s="60"/>
      <c r="X104" s="59"/>
      <c r="Y104" s="59"/>
      <c r="AE104" s="60"/>
      <c r="AG104" s="59"/>
      <c r="AH104" s="59"/>
      <c r="AN104" s="60"/>
      <c r="AW104" s="60"/>
      <c r="BF104" s="60"/>
      <c r="BO104" s="60"/>
      <c r="BX104" s="60"/>
      <c r="CG104" s="60"/>
      <c r="CO104" s="65"/>
      <c r="CP104" s="65"/>
      <c r="CQ104" s="60"/>
    </row>
    <row r="105" spans="3:95" hidden="1" x14ac:dyDescent="0.25">
      <c r="C105" s="65"/>
      <c r="D105" s="65"/>
      <c r="M105" s="60"/>
      <c r="O105" s="59"/>
      <c r="P105" s="59"/>
      <c r="V105" s="60"/>
      <c r="X105" s="59"/>
      <c r="Y105" s="59"/>
      <c r="AE105" s="60"/>
      <c r="AG105" s="59"/>
      <c r="AH105" s="59"/>
      <c r="AN105" s="60"/>
      <c r="AW105" s="60"/>
      <c r="BF105" s="60"/>
      <c r="BO105" s="60"/>
      <c r="BX105" s="60"/>
      <c r="CG105" s="60"/>
      <c r="CO105" s="65"/>
      <c r="CP105" s="65"/>
      <c r="CQ105" s="60"/>
    </row>
    <row r="106" spans="3:95" hidden="1" x14ac:dyDescent="0.25">
      <c r="C106" s="65"/>
      <c r="D106" s="65"/>
      <c r="M106" s="60"/>
      <c r="O106" s="59"/>
      <c r="P106" s="59"/>
      <c r="V106" s="60"/>
      <c r="X106" s="59"/>
      <c r="Y106" s="59"/>
      <c r="AE106" s="60"/>
      <c r="AG106" s="59"/>
      <c r="AH106" s="59"/>
      <c r="AN106" s="60"/>
      <c r="AW106" s="60"/>
      <c r="BF106" s="60"/>
      <c r="BO106" s="60"/>
      <c r="BX106" s="60"/>
      <c r="CG106" s="60"/>
      <c r="CO106" s="65"/>
      <c r="CP106" s="65"/>
      <c r="CQ106" s="60"/>
    </row>
    <row r="107" spans="3:95" hidden="1" x14ac:dyDescent="0.25">
      <c r="C107" s="65"/>
      <c r="D107" s="65"/>
      <c r="M107" s="60"/>
      <c r="O107" s="59"/>
      <c r="P107" s="59"/>
      <c r="V107" s="60"/>
      <c r="X107" s="59"/>
      <c r="Y107" s="59"/>
      <c r="AE107" s="60"/>
      <c r="AG107" s="59"/>
      <c r="AH107" s="59"/>
      <c r="AN107" s="60"/>
      <c r="AW107" s="60"/>
      <c r="BF107" s="60"/>
      <c r="BO107" s="60"/>
      <c r="BX107" s="60"/>
      <c r="CG107" s="60"/>
      <c r="CO107" s="65"/>
      <c r="CP107" s="65"/>
      <c r="CQ107" s="60"/>
    </row>
    <row r="108" spans="3:95" hidden="1" x14ac:dyDescent="0.25">
      <c r="C108" s="65"/>
      <c r="D108" s="65"/>
      <c r="M108" s="60"/>
      <c r="O108" s="59"/>
      <c r="P108" s="59"/>
      <c r="V108" s="60"/>
      <c r="X108" s="59"/>
      <c r="Y108" s="59"/>
      <c r="AE108" s="60"/>
      <c r="AG108" s="59"/>
      <c r="AH108" s="59"/>
      <c r="AN108" s="60"/>
      <c r="AW108" s="60"/>
      <c r="BF108" s="60"/>
      <c r="BO108" s="60"/>
      <c r="BX108" s="60"/>
      <c r="CG108" s="60"/>
      <c r="CO108" s="65"/>
      <c r="CP108" s="65"/>
      <c r="CQ108" s="60"/>
    </row>
    <row r="109" spans="3:95" hidden="1" x14ac:dyDescent="0.25">
      <c r="C109" s="65"/>
      <c r="D109" s="65"/>
      <c r="M109" s="60"/>
      <c r="O109" s="59"/>
      <c r="P109" s="59"/>
      <c r="V109" s="60"/>
      <c r="X109" s="59"/>
      <c r="Y109" s="59"/>
      <c r="AE109" s="60"/>
      <c r="AG109" s="59"/>
      <c r="AH109" s="59"/>
      <c r="AN109" s="60"/>
      <c r="AW109" s="60"/>
      <c r="BF109" s="60"/>
      <c r="BO109" s="60"/>
      <c r="BX109" s="60"/>
      <c r="CG109" s="60"/>
      <c r="CO109" s="65"/>
      <c r="CP109" s="65"/>
      <c r="CQ109" s="60"/>
    </row>
    <row r="110" spans="3:95" hidden="1" x14ac:dyDescent="0.25">
      <c r="C110" s="65"/>
      <c r="D110" s="65"/>
      <c r="M110" s="60"/>
      <c r="O110" s="59"/>
      <c r="P110" s="59"/>
      <c r="V110" s="60"/>
      <c r="X110" s="59"/>
      <c r="Y110" s="59"/>
      <c r="AE110" s="60"/>
      <c r="AG110" s="59"/>
      <c r="AH110" s="59"/>
      <c r="AN110" s="60"/>
      <c r="AW110" s="60"/>
      <c r="BF110" s="60"/>
      <c r="BO110" s="60"/>
      <c r="BX110" s="60"/>
      <c r="CG110" s="60"/>
      <c r="CO110" s="65"/>
      <c r="CP110" s="65"/>
      <c r="CQ110" s="60"/>
    </row>
    <row r="111" spans="3:95" x14ac:dyDescent="0.25">
      <c r="C111" s="65" t="s">
        <v>46</v>
      </c>
      <c r="D111" s="65"/>
      <c r="I111">
        <v>29923</v>
      </c>
      <c r="J111">
        <v>83.024888321633696</v>
      </c>
      <c r="K111">
        <v>10117</v>
      </c>
      <c r="L111">
        <v>9157</v>
      </c>
      <c r="M111" s="60">
        <v>90.511021053672039</v>
      </c>
      <c r="O111" s="59" t="s">
        <v>46</v>
      </c>
      <c r="P111" s="59"/>
      <c r="U111">
        <v>728.8</v>
      </c>
      <c r="V111" s="60">
        <v>66.194368755676663</v>
      </c>
      <c r="X111" s="59" t="s">
        <v>46</v>
      </c>
      <c r="Y111" s="59"/>
      <c r="AD111">
        <v>4731</v>
      </c>
      <c r="AE111" s="60">
        <v>74.165229659821293</v>
      </c>
      <c r="AG111" s="59" t="s">
        <v>46</v>
      </c>
      <c r="AH111" s="59"/>
      <c r="AM111">
        <v>7207</v>
      </c>
      <c r="AN111">
        <v>80.995729377388173</v>
      </c>
      <c r="AP111" t="s">
        <v>32</v>
      </c>
      <c r="AV111">
        <v>8100</v>
      </c>
      <c r="AW111" s="60">
        <v>84.852294154619742</v>
      </c>
      <c r="AY111" t="s">
        <v>33</v>
      </c>
      <c r="BE111">
        <v>6344</v>
      </c>
      <c r="BF111" s="60">
        <v>90.228985919499365</v>
      </c>
      <c r="BH111" t="s">
        <v>34</v>
      </c>
      <c r="BN111">
        <v>2813</v>
      </c>
      <c r="BO111" s="60">
        <v>91.153596889176924</v>
      </c>
      <c r="BS111">
        <v>0</v>
      </c>
      <c r="BX111" s="60"/>
      <c r="CB111">
        <v>0</v>
      </c>
      <c r="CG111" s="60"/>
      <c r="CJ111" t="s">
        <v>46</v>
      </c>
      <c r="CL111">
        <v>10117</v>
      </c>
      <c r="CM111">
        <v>90.5</v>
      </c>
      <c r="CO111" s="65" t="s">
        <v>46</v>
      </c>
      <c r="CP111" s="65"/>
      <c r="CQ111">
        <v>83.024888321633696</v>
      </c>
    </row>
    <row r="112" spans="3:95" ht="1.5" customHeight="1" x14ac:dyDescent="0.25">
      <c r="C112" s="65"/>
      <c r="D112" s="65"/>
      <c r="M112" s="60"/>
      <c r="O112" s="59"/>
      <c r="P112" s="59"/>
      <c r="V112" s="60"/>
      <c r="X112" s="59"/>
      <c r="Y112" s="59"/>
      <c r="AE112" s="60"/>
      <c r="AG112" s="59"/>
      <c r="AH112" s="59"/>
      <c r="AN112" s="60"/>
      <c r="AW112" s="60"/>
      <c r="BF112" s="60"/>
      <c r="BO112" s="60"/>
      <c r="BX112" s="60"/>
      <c r="CG112" s="60"/>
      <c r="CO112" s="65"/>
      <c r="CP112" s="65"/>
      <c r="CQ112" s="60"/>
    </row>
    <row r="113" spans="3:95" hidden="1" x14ac:dyDescent="0.25">
      <c r="C113" s="65"/>
      <c r="D113" s="65"/>
      <c r="M113" s="60"/>
      <c r="O113" s="59"/>
      <c r="P113" s="59"/>
      <c r="V113" s="60"/>
      <c r="X113" s="59"/>
      <c r="Y113" s="59"/>
      <c r="AE113" s="60"/>
      <c r="AG113" s="59"/>
      <c r="AH113" s="59"/>
      <c r="AN113" s="60"/>
      <c r="AW113" s="60"/>
      <c r="BF113" s="60"/>
      <c r="BO113" s="60"/>
      <c r="BX113" s="60"/>
      <c r="CG113" s="60"/>
      <c r="CO113" s="65"/>
      <c r="CP113" s="65"/>
      <c r="CQ113" s="60"/>
    </row>
    <row r="114" spans="3:95" hidden="1" x14ac:dyDescent="0.25">
      <c r="C114" s="65"/>
      <c r="D114" s="65"/>
      <c r="M114" s="60"/>
      <c r="O114" s="59"/>
      <c r="P114" s="59"/>
      <c r="V114" s="60"/>
      <c r="X114" s="59"/>
      <c r="Y114" s="59"/>
      <c r="AE114" s="60"/>
      <c r="AG114" s="59"/>
      <c r="AH114" s="59"/>
      <c r="AN114" s="60"/>
      <c r="AW114" s="60"/>
      <c r="BF114" s="60"/>
      <c r="BO114" s="60"/>
      <c r="BX114" s="60"/>
      <c r="CG114" s="60"/>
      <c r="CO114" s="65"/>
      <c r="CP114" s="65"/>
      <c r="CQ114" s="60"/>
    </row>
    <row r="115" spans="3:95" hidden="1" x14ac:dyDescent="0.25">
      <c r="C115" s="65"/>
      <c r="D115" s="65"/>
      <c r="M115" s="60"/>
      <c r="O115" s="59"/>
      <c r="P115" s="59"/>
      <c r="V115" s="60"/>
      <c r="X115" s="59"/>
      <c r="Y115" s="59"/>
      <c r="AE115" s="60"/>
      <c r="AG115" s="59"/>
      <c r="AH115" s="59"/>
      <c r="AN115" s="60"/>
      <c r="AW115" s="60"/>
      <c r="BF115" s="60"/>
      <c r="BO115" s="60"/>
      <c r="BX115" s="60"/>
      <c r="CG115" s="60"/>
      <c r="CO115" s="65"/>
      <c r="CP115" s="65"/>
      <c r="CQ115" s="60"/>
    </row>
    <row r="116" spans="3:95" hidden="1" x14ac:dyDescent="0.25">
      <c r="C116" s="65"/>
      <c r="D116" s="65"/>
      <c r="M116" s="60"/>
      <c r="O116" s="59"/>
      <c r="P116" s="59"/>
      <c r="V116" s="60"/>
      <c r="X116" s="59"/>
      <c r="Y116" s="59"/>
      <c r="AE116" s="60"/>
      <c r="AG116" s="59"/>
      <c r="AH116" s="59"/>
      <c r="AN116" s="60"/>
      <c r="AW116" s="60"/>
      <c r="BF116" s="60"/>
      <c r="BO116" s="60"/>
      <c r="BX116" s="60"/>
      <c r="CG116" s="60"/>
      <c r="CO116" s="65"/>
      <c r="CP116" s="65"/>
      <c r="CQ116" s="60"/>
    </row>
    <row r="117" spans="3:95" hidden="1" x14ac:dyDescent="0.25">
      <c r="C117" s="65"/>
      <c r="D117" s="65"/>
      <c r="M117" s="60"/>
      <c r="O117" s="59"/>
      <c r="P117" s="59"/>
      <c r="V117" s="60"/>
      <c r="X117" s="59"/>
      <c r="Y117" s="59"/>
      <c r="AE117" s="60"/>
      <c r="AG117" s="59"/>
      <c r="AH117" s="59"/>
      <c r="AN117" s="60"/>
      <c r="AW117" s="60"/>
      <c r="BF117" s="60"/>
      <c r="BO117" s="60"/>
      <c r="BX117" s="60"/>
      <c r="CG117" s="60"/>
      <c r="CO117" s="65"/>
      <c r="CP117" s="65"/>
      <c r="CQ117" s="60"/>
    </row>
    <row r="118" spans="3:95" hidden="1" x14ac:dyDescent="0.25">
      <c r="C118" s="65"/>
      <c r="D118" s="65"/>
      <c r="M118" s="60"/>
      <c r="O118" s="59"/>
      <c r="P118" s="59"/>
      <c r="V118" s="60"/>
      <c r="X118" s="59"/>
      <c r="Y118" s="59"/>
      <c r="AE118" s="60"/>
      <c r="AG118" s="59"/>
      <c r="AH118" s="59"/>
      <c r="AN118" s="60"/>
      <c r="AW118" s="60"/>
      <c r="BF118" s="60"/>
      <c r="BO118" s="60"/>
      <c r="BX118" s="60"/>
      <c r="CG118" s="60"/>
      <c r="CO118" s="65"/>
      <c r="CP118" s="65"/>
      <c r="CQ118" s="60"/>
    </row>
    <row r="119" spans="3:95" x14ac:dyDescent="0.25">
      <c r="C119" s="65" t="s">
        <v>47</v>
      </c>
      <c r="D119" s="65"/>
      <c r="I119">
        <v>16517.599999999999</v>
      </c>
      <c r="J119">
        <v>87.343873935804552</v>
      </c>
      <c r="K119">
        <v>6139</v>
      </c>
      <c r="L119">
        <v>5607.2</v>
      </c>
      <c r="M119" s="60">
        <v>91.337351360156376</v>
      </c>
      <c r="O119" s="59" t="s">
        <v>47</v>
      </c>
      <c r="P119" s="59"/>
      <c r="U119">
        <v>190.6</v>
      </c>
      <c r="V119">
        <v>73.875968992248062</v>
      </c>
      <c r="X119" s="59" t="s">
        <v>47</v>
      </c>
      <c r="Y119" s="59"/>
      <c r="AD119">
        <v>2130</v>
      </c>
      <c r="AE119">
        <v>80.165600301091459</v>
      </c>
      <c r="AG119" s="59" t="s">
        <v>47</v>
      </c>
      <c r="AH119" s="59"/>
      <c r="AM119">
        <v>3808</v>
      </c>
      <c r="AN119">
        <v>83.913618334067877</v>
      </c>
      <c r="AP119" t="s">
        <v>32</v>
      </c>
      <c r="AV119">
        <v>4781.8</v>
      </c>
      <c r="AW119" s="60">
        <v>89.900357210001886</v>
      </c>
      <c r="AY119" t="s">
        <v>33</v>
      </c>
      <c r="BE119">
        <v>2203.3999999999996</v>
      </c>
      <c r="BF119" s="60">
        <v>91.693716188098193</v>
      </c>
      <c r="BH119" t="s">
        <v>34</v>
      </c>
      <c r="BN119">
        <v>3403.8</v>
      </c>
      <c r="BO119" s="60">
        <v>91.108137044967876</v>
      </c>
      <c r="BS119">
        <v>0</v>
      </c>
      <c r="BX119" s="60"/>
      <c r="CB119">
        <v>0</v>
      </c>
      <c r="CG119" s="60"/>
      <c r="CJ119" t="s">
        <v>47</v>
      </c>
      <c r="CL119">
        <v>6139</v>
      </c>
      <c r="CM119">
        <v>91.3</v>
      </c>
      <c r="CO119" s="65" t="s">
        <v>47</v>
      </c>
      <c r="CP119" s="65"/>
      <c r="CQ119">
        <v>87.343873935804552</v>
      </c>
    </row>
    <row r="120" spans="3:95" ht="1.5" customHeight="1" x14ac:dyDescent="0.25">
      <c r="C120" s="65"/>
      <c r="D120" s="65"/>
      <c r="M120" s="60"/>
      <c r="O120" s="59"/>
      <c r="P120" s="59"/>
      <c r="V120" s="60"/>
      <c r="X120" s="59"/>
      <c r="Y120" s="59"/>
      <c r="AE120" s="60"/>
      <c r="AG120" s="59"/>
      <c r="AH120" s="59"/>
      <c r="AN120" s="60"/>
      <c r="AW120" s="60"/>
      <c r="BF120" s="60"/>
      <c r="BO120" s="60"/>
      <c r="CG120" s="60"/>
      <c r="CM120" s="60"/>
      <c r="CO120" s="65"/>
      <c r="CP120" s="65"/>
      <c r="CQ120" s="60"/>
    </row>
    <row r="121" spans="3:95" hidden="1" x14ac:dyDescent="0.25">
      <c r="C121" s="65"/>
      <c r="D121" s="65"/>
      <c r="M121" s="60"/>
      <c r="O121" s="59"/>
      <c r="P121" s="59"/>
      <c r="V121" s="60"/>
      <c r="X121" s="59"/>
      <c r="Y121" s="59"/>
      <c r="AE121" s="60"/>
      <c r="AG121" s="59"/>
      <c r="AH121" s="59"/>
      <c r="AN121" s="60"/>
      <c r="AW121" s="60"/>
      <c r="BF121" s="60"/>
      <c r="BO121" s="60"/>
      <c r="CG121" s="60"/>
      <c r="CM121" s="60"/>
      <c r="CO121" s="65"/>
      <c r="CP121" s="65"/>
      <c r="CQ121" s="60"/>
    </row>
    <row r="122" spans="3:95" hidden="1" x14ac:dyDescent="0.25">
      <c r="C122" s="65"/>
      <c r="D122" s="65"/>
      <c r="M122" s="60"/>
      <c r="O122" s="59"/>
      <c r="P122" s="59"/>
      <c r="V122" s="60"/>
      <c r="X122" s="59"/>
      <c r="Y122" s="59"/>
      <c r="AE122" s="60"/>
      <c r="AG122" s="59"/>
      <c r="AH122" s="59"/>
      <c r="AN122" s="60"/>
      <c r="AW122" s="60"/>
      <c r="BF122" s="60"/>
      <c r="BO122" s="60"/>
      <c r="CG122" s="60"/>
      <c r="CM122" s="60"/>
      <c r="CO122" s="65"/>
      <c r="CP122" s="65"/>
      <c r="CQ122" s="60"/>
    </row>
    <row r="123" spans="3:95" hidden="1" x14ac:dyDescent="0.25">
      <c r="C123" s="65"/>
      <c r="D123" s="65"/>
      <c r="M123" s="60"/>
      <c r="O123" s="59"/>
      <c r="P123" s="59"/>
      <c r="V123" s="60"/>
      <c r="X123" s="59"/>
      <c r="Y123" s="59"/>
      <c r="AE123" s="60"/>
      <c r="AG123" s="59"/>
      <c r="AH123" s="59"/>
      <c r="AN123" s="60"/>
      <c r="AW123" s="60"/>
      <c r="BF123" s="60"/>
      <c r="BO123" s="60"/>
      <c r="CG123" s="60"/>
      <c r="CM123" s="60"/>
      <c r="CO123" s="65"/>
      <c r="CP123" s="65"/>
      <c r="CQ123" s="60"/>
    </row>
    <row r="124" spans="3:95" hidden="1" x14ac:dyDescent="0.25">
      <c r="C124" s="65"/>
      <c r="D124" s="65"/>
      <c r="M124" s="60"/>
      <c r="O124" s="59"/>
      <c r="P124" s="59"/>
      <c r="V124" s="60"/>
      <c r="X124" s="59"/>
      <c r="Y124" s="59"/>
      <c r="AE124" s="60"/>
      <c r="AG124" s="59"/>
      <c r="AH124" s="59"/>
      <c r="AN124" s="60"/>
      <c r="AW124" s="60"/>
      <c r="BF124" s="60"/>
      <c r="BO124" s="60"/>
      <c r="CG124" s="60"/>
      <c r="CM124" s="60"/>
      <c r="CO124" s="65"/>
      <c r="CP124" s="65"/>
      <c r="CQ124" s="60"/>
    </row>
    <row r="125" spans="3:95" hidden="1" x14ac:dyDescent="0.25">
      <c r="C125" s="65"/>
      <c r="D125" s="65"/>
      <c r="M125" s="60"/>
      <c r="O125" s="59"/>
      <c r="P125" s="59"/>
      <c r="V125" s="60"/>
      <c r="X125" s="59"/>
      <c r="Y125" s="59"/>
      <c r="AE125" s="60"/>
      <c r="AG125" s="59"/>
      <c r="AH125" s="59"/>
      <c r="AN125" s="60"/>
      <c r="AW125" s="60"/>
      <c r="BF125" s="60"/>
      <c r="BO125" s="60"/>
      <c r="CG125" s="60"/>
      <c r="CM125" s="60"/>
      <c r="CO125" s="65"/>
      <c r="CP125" s="65"/>
      <c r="CQ125" s="60"/>
    </row>
    <row r="126" spans="3:95" hidden="1" x14ac:dyDescent="0.25">
      <c r="C126" s="65"/>
      <c r="D126" s="65"/>
      <c r="M126" s="60"/>
      <c r="O126" s="59"/>
      <c r="P126" s="59"/>
      <c r="V126" s="60"/>
      <c r="X126" s="59"/>
      <c r="Y126" s="59"/>
      <c r="AE126" s="60"/>
      <c r="AG126" s="59"/>
      <c r="AH126" s="59"/>
      <c r="AN126" s="60"/>
      <c r="AW126" s="60"/>
      <c r="BF126" s="60"/>
      <c r="BO126" s="60"/>
      <c r="CG126" s="60"/>
      <c r="CM126" s="60"/>
      <c r="CO126" s="65"/>
      <c r="CP126" s="65"/>
      <c r="CQ126" s="60"/>
    </row>
    <row r="127" spans="3:95" ht="14.25" customHeight="1" x14ac:dyDescent="0.25">
      <c r="C127" s="65" t="s">
        <v>48</v>
      </c>
      <c r="D127" s="65"/>
      <c r="I127">
        <v>141239</v>
      </c>
      <c r="J127">
        <v>81.876257224512031</v>
      </c>
      <c r="K127">
        <v>53049</v>
      </c>
      <c r="L127">
        <v>44620</v>
      </c>
      <c r="M127" s="60">
        <v>84.110916322645096</v>
      </c>
      <c r="O127" s="59" t="s">
        <v>48</v>
      </c>
      <c r="P127" s="59"/>
      <c r="Q127">
        <v>0</v>
      </c>
      <c r="V127" s="60">
        <v>0</v>
      </c>
      <c r="X127" s="59" t="s">
        <v>48</v>
      </c>
      <c r="Y127" s="59"/>
      <c r="AD127">
        <v>15219.6</v>
      </c>
      <c r="AE127">
        <v>76.831743147054368</v>
      </c>
      <c r="AG127" s="59" t="s">
        <v>48</v>
      </c>
      <c r="AH127" s="59"/>
      <c r="AM127">
        <v>42850</v>
      </c>
      <c r="AN127" s="60">
        <v>78.357867788241748</v>
      </c>
      <c r="AP127" t="s">
        <v>32</v>
      </c>
      <c r="AV127">
        <v>38548</v>
      </c>
      <c r="AW127" s="60">
        <v>85.738434163701072</v>
      </c>
      <c r="AY127" t="s">
        <v>33</v>
      </c>
      <c r="BE127">
        <v>17627</v>
      </c>
      <c r="BF127" s="60">
        <v>86.888154976093062</v>
      </c>
      <c r="BH127" t="s">
        <v>34</v>
      </c>
      <c r="BN127">
        <v>26993</v>
      </c>
      <c r="BO127" s="60">
        <v>82.391184909346194</v>
      </c>
      <c r="BS127">
        <v>0</v>
      </c>
      <c r="CB127">
        <v>0</v>
      </c>
      <c r="CG127" s="60"/>
      <c r="CJ127" t="s">
        <v>48</v>
      </c>
      <c r="CL127">
        <v>53049</v>
      </c>
      <c r="CM127">
        <v>84.1</v>
      </c>
      <c r="CO127" s="65" t="s">
        <v>48</v>
      </c>
      <c r="CP127" s="65"/>
      <c r="CQ127" s="60">
        <v>81.876257224512031</v>
      </c>
    </row>
    <row r="128" spans="3:95" hidden="1" x14ac:dyDescent="0.25">
      <c r="C128" s="65"/>
      <c r="D128" s="65"/>
      <c r="M128" s="60"/>
      <c r="O128" s="59"/>
      <c r="P128" s="59"/>
      <c r="V128" s="60"/>
      <c r="X128" s="59"/>
      <c r="Y128" s="59"/>
      <c r="AE128" s="60"/>
      <c r="AG128" s="59"/>
      <c r="AH128" s="59"/>
      <c r="AN128" s="60"/>
      <c r="AW128" s="60"/>
      <c r="BF128" s="60"/>
      <c r="BO128" s="60"/>
      <c r="CG128" s="60"/>
      <c r="CM128" s="60"/>
      <c r="CO128" s="65"/>
      <c r="CP128" s="65"/>
      <c r="CQ128" s="60"/>
    </row>
    <row r="129" spans="3:95" hidden="1" x14ac:dyDescent="0.25">
      <c r="C129" s="65"/>
      <c r="D129" s="65"/>
      <c r="M129" s="60"/>
      <c r="O129" s="59"/>
      <c r="P129" s="59"/>
      <c r="V129" s="60"/>
      <c r="X129" s="59"/>
      <c r="Y129" s="59"/>
      <c r="AE129" s="60"/>
      <c r="AG129" s="59"/>
      <c r="AH129" s="59"/>
      <c r="AN129" s="60"/>
      <c r="AW129" s="60"/>
      <c r="BF129" s="60"/>
      <c r="BO129" s="60"/>
      <c r="CG129" s="60"/>
      <c r="CM129" s="60"/>
      <c r="CO129" s="65"/>
      <c r="CP129" s="65"/>
      <c r="CQ129" s="60"/>
    </row>
    <row r="130" spans="3:95" hidden="1" x14ac:dyDescent="0.25">
      <c r="C130" s="65"/>
      <c r="D130" s="65"/>
      <c r="M130" s="60"/>
      <c r="O130" s="59"/>
      <c r="P130" s="59"/>
      <c r="V130" s="60"/>
      <c r="X130" s="59"/>
      <c r="Y130" s="59"/>
      <c r="AE130" s="60"/>
      <c r="AG130" s="59"/>
      <c r="AH130" s="59"/>
      <c r="AN130" s="60"/>
      <c r="AW130" s="60"/>
      <c r="BF130" s="60"/>
      <c r="BO130" s="60"/>
      <c r="CG130" s="60"/>
      <c r="CM130" s="60"/>
      <c r="CO130" s="65"/>
      <c r="CP130" s="65"/>
      <c r="CQ130" s="60"/>
    </row>
    <row r="131" spans="3:95" hidden="1" x14ac:dyDescent="0.25">
      <c r="C131" s="65"/>
      <c r="D131" s="65"/>
      <c r="M131" s="60"/>
      <c r="O131" s="59"/>
      <c r="P131" s="59"/>
      <c r="V131" s="60"/>
      <c r="X131" s="59"/>
      <c r="Y131" s="59"/>
      <c r="AE131" s="60"/>
      <c r="AG131" s="59"/>
      <c r="AH131" s="59"/>
      <c r="AN131" s="60"/>
      <c r="AW131" s="60"/>
      <c r="BF131" s="60"/>
      <c r="BO131" s="60"/>
      <c r="CG131" s="60"/>
      <c r="CM131" s="60"/>
      <c r="CO131" s="65"/>
      <c r="CP131" s="65"/>
      <c r="CQ131" s="60"/>
    </row>
    <row r="132" spans="3:95" hidden="1" x14ac:dyDescent="0.25">
      <c r="C132" s="65"/>
      <c r="D132" s="65"/>
      <c r="M132" s="60"/>
      <c r="O132" s="59"/>
      <c r="P132" s="59"/>
      <c r="V132" s="60"/>
      <c r="X132" s="59"/>
      <c r="Y132" s="59"/>
      <c r="AE132" s="60"/>
      <c r="AG132" s="59"/>
      <c r="AH132" s="59"/>
      <c r="AN132" s="60"/>
      <c r="AW132" s="60"/>
      <c r="BF132" s="60"/>
      <c r="BO132" s="60"/>
      <c r="CG132" s="60"/>
      <c r="CM132" s="60"/>
      <c r="CO132" s="65"/>
      <c r="CP132" s="65"/>
      <c r="CQ132" s="60"/>
    </row>
    <row r="133" spans="3:95" hidden="1" x14ac:dyDescent="0.25">
      <c r="C133" s="65"/>
      <c r="D133" s="65"/>
      <c r="M133" s="60"/>
      <c r="O133" s="59"/>
      <c r="P133" s="59"/>
      <c r="V133" s="60"/>
      <c r="X133" s="59"/>
      <c r="Y133" s="59"/>
      <c r="AE133" s="60"/>
      <c r="AG133" s="59"/>
      <c r="AH133" s="59"/>
      <c r="AN133" s="60"/>
      <c r="AW133" s="60"/>
      <c r="BF133" s="60"/>
      <c r="BO133" s="60"/>
      <c r="CG133" s="60"/>
      <c r="CM133" s="60"/>
      <c r="CO133" s="65"/>
      <c r="CP133" s="65"/>
      <c r="CQ133" s="60"/>
    </row>
    <row r="134" spans="3:95" hidden="1" x14ac:dyDescent="0.25">
      <c r="C134" s="65"/>
      <c r="D134" s="65"/>
      <c r="M134" s="60"/>
      <c r="O134" s="59"/>
      <c r="P134" s="59"/>
      <c r="V134" s="60"/>
      <c r="X134" s="59"/>
      <c r="Y134" s="59"/>
      <c r="AE134" s="60"/>
      <c r="AG134" s="59"/>
      <c r="AH134" s="59"/>
      <c r="AN134" s="60"/>
      <c r="AW134" s="60"/>
      <c r="BF134" s="60"/>
      <c r="BO134" s="60"/>
      <c r="CG134" s="60"/>
      <c r="CM134" s="60"/>
      <c r="CO134" s="65"/>
      <c r="CP134" s="65"/>
      <c r="CQ134" s="60"/>
    </row>
    <row r="135" spans="3:95" x14ac:dyDescent="0.25">
      <c r="C135" s="65" t="s">
        <v>49</v>
      </c>
      <c r="D135" s="65"/>
      <c r="I135">
        <v>9120</v>
      </c>
      <c r="J135">
        <v>81.625346818222496</v>
      </c>
      <c r="K135">
        <v>3710</v>
      </c>
      <c r="L135">
        <v>3181.442</v>
      </c>
      <c r="M135" s="60">
        <v>85.753153638814013</v>
      </c>
      <c r="O135" s="59" t="s">
        <v>49</v>
      </c>
      <c r="P135" s="59"/>
      <c r="U135">
        <v>26.799999999999997</v>
      </c>
      <c r="V135" s="60">
        <v>58.260869565217384</v>
      </c>
      <c r="X135" s="59" t="s">
        <v>49</v>
      </c>
      <c r="Y135" s="59"/>
      <c r="AD135">
        <v>1394.6</v>
      </c>
      <c r="AE135" s="60">
        <v>72.184265010351965</v>
      </c>
      <c r="AG135" s="59" t="s">
        <v>49</v>
      </c>
      <c r="AH135" s="59"/>
      <c r="AM135">
        <v>2122.1999999999998</v>
      </c>
      <c r="AN135">
        <v>79.99246136449301</v>
      </c>
      <c r="AP135" t="s">
        <v>32</v>
      </c>
      <c r="AV135">
        <v>2225.1019999999999</v>
      </c>
      <c r="AW135" s="60">
        <v>84.895154521175115</v>
      </c>
      <c r="AY135" t="s">
        <v>33</v>
      </c>
      <c r="BE135">
        <v>688.84199999999998</v>
      </c>
      <c r="BF135" s="60">
        <v>86.213016270337917</v>
      </c>
      <c r="BH135" t="s">
        <v>34</v>
      </c>
      <c r="BN135">
        <v>2492.6</v>
      </c>
      <c r="BO135" s="60">
        <v>85.626932325661286</v>
      </c>
      <c r="BS135">
        <v>0</v>
      </c>
      <c r="BZ135" t="s">
        <v>54</v>
      </c>
      <c r="CF135">
        <v>169.8</v>
      </c>
      <c r="CG135" s="60">
        <v>80.473933649289094</v>
      </c>
      <c r="CJ135" t="s">
        <v>49</v>
      </c>
      <c r="CL135">
        <v>3710</v>
      </c>
      <c r="CM135">
        <v>85.8</v>
      </c>
      <c r="CO135" s="65" t="s">
        <v>49</v>
      </c>
      <c r="CP135" s="65"/>
      <c r="CQ135" s="60">
        <v>81.625346818222496</v>
      </c>
    </row>
    <row r="136" spans="3:95" ht="1.5" customHeight="1" x14ac:dyDescent="0.25">
      <c r="C136" s="65"/>
      <c r="D136" s="65"/>
      <c r="M136" s="60"/>
      <c r="O136" s="59"/>
      <c r="P136" s="59"/>
      <c r="V136" s="60"/>
      <c r="X136" s="59"/>
      <c r="Y136" s="59"/>
      <c r="AE136" s="60"/>
      <c r="AG136" s="59"/>
      <c r="AH136" s="59"/>
      <c r="AN136" s="60"/>
      <c r="AW136" s="60"/>
      <c r="BF136" s="60"/>
      <c r="BO136" s="60"/>
      <c r="CG136" s="60"/>
      <c r="CM136" s="60"/>
      <c r="CO136" s="65"/>
      <c r="CP136" s="65"/>
      <c r="CQ136" s="60"/>
    </row>
    <row r="137" spans="3:95" hidden="1" x14ac:dyDescent="0.25">
      <c r="C137" s="65"/>
      <c r="D137" s="65"/>
      <c r="M137" s="60"/>
      <c r="O137" s="59"/>
      <c r="P137" s="59"/>
      <c r="V137" s="60"/>
      <c r="X137" s="59"/>
      <c r="Y137" s="59"/>
      <c r="AE137" s="60"/>
      <c r="AG137" s="59"/>
      <c r="AH137" s="59"/>
      <c r="AN137" s="60"/>
      <c r="AW137" s="60"/>
      <c r="BF137" s="60"/>
      <c r="BO137" s="60"/>
      <c r="CG137" s="60"/>
      <c r="CM137" s="60"/>
      <c r="CO137" s="65"/>
      <c r="CP137" s="65"/>
      <c r="CQ137" s="60"/>
    </row>
    <row r="138" spans="3:95" hidden="1" x14ac:dyDescent="0.25">
      <c r="C138" s="65"/>
      <c r="D138" s="65"/>
      <c r="M138" s="60"/>
      <c r="O138" s="59"/>
      <c r="P138" s="59"/>
      <c r="V138" s="60"/>
      <c r="X138" s="59"/>
      <c r="Y138" s="59"/>
      <c r="AE138" s="60"/>
      <c r="AG138" s="59"/>
      <c r="AH138" s="59"/>
      <c r="AN138" s="60"/>
      <c r="AW138" s="60"/>
      <c r="BF138" s="60"/>
      <c r="BO138" s="60"/>
      <c r="CG138" s="60"/>
      <c r="CM138" s="60"/>
      <c r="CO138" s="65"/>
      <c r="CP138" s="65"/>
      <c r="CQ138" s="60"/>
    </row>
    <row r="139" spans="3:95" hidden="1" x14ac:dyDescent="0.25">
      <c r="C139" s="65"/>
      <c r="D139" s="65"/>
      <c r="M139" s="60"/>
      <c r="O139" s="59"/>
      <c r="P139" s="59"/>
      <c r="V139" s="60"/>
      <c r="X139" s="59"/>
      <c r="Y139" s="59"/>
      <c r="AE139" s="60"/>
      <c r="AG139" s="59"/>
      <c r="AH139" s="59"/>
      <c r="AN139" s="60"/>
      <c r="AW139" s="60"/>
      <c r="BF139" s="60"/>
      <c r="BO139" s="60"/>
      <c r="CG139" s="60"/>
      <c r="CM139" s="60"/>
      <c r="CO139" s="65"/>
      <c r="CP139" s="65"/>
      <c r="CQ139" s="60"/>
    </row>
    <row r="140" spans="3:95" hidden="1" x14ac:dyDescent="0.25">
      <c r="C140" s="65"/>
      <c r="D140" s="65"/>
      <c r="M140" s="60"/>
      <c r="O140" s="59"/>
      <c r="P140" s="59"/>
      <c r="V140" s="60"/>
      <c r="X140" s="59"/>
      <c r="Y140" s="59"/>
      <c r="AE140" s="60"/>
      <c r="AG140" s="59"/>
      <c r="AH140" s="59"/>
      <c r="AN140" s="60"/>
      <c r="AW140" s="60"/>
      <c r="BF140" s="60"/>
      <c r="BO140" s="60"/>
      <c r="CG140" s="60"/>
      <c r="CM140" s="60"/>
      <c r="CO140" s="65"/>
      <c r="CP140" s="65"/>
      <c r="CQ140" s="60"/>
    </row>
    <row r="141" spans="3:95" hidden="1" x14ac:dyDescent="0.25">
      <c r="C141" s="65"/>
      <c r="D141" s="65"/>
      <c r="M141" s="60"/>
      <c r="O141" s="59"/>
      <c r="P141" s="59"/>
      <c r="V141" s="60"/>
      <c r="X141" s="59"/>
      <c r="Y141" s="59"/>
      <c r="AE141" s="60"/>
      <c r="AG141" s="59"/>
      <c r="AH141" s="59"/>
      <c r="AN141" s="60"/>
      <c r="AW141" s="60"/>
      <c r="BF141" s="60"/>
      <c r="BO141" s="60"/>
      <c r="CG141" s="60"/>
      <c r="CM141" s="60"/>
      <c r="CO141" s="65"/>
      <c r="CP141" s="65"/>
      <c r="CQ141" s="60"/>
    </row>
    <row r="142" spans="3:95" hidden="1" x14ac:dyDescent="0.25">
      <c r="C142" s="65"/>
      <c r="D142" s="65"/>
      <c r="M142" s="60"/>
      <c r="O142" s="59"/>
      <c r="P142" s="59"/>
      <c r="V142" s="60"/>
      <c r="X142" s="59"/>
      <c r="Y142" s="59"/>
      <c r="AE142" s="60"/>
      <c r="AG142" s="59"/>
      <c r="AH142" s="59"/>
      <c r="AN142" s="60"/>
      <c r="AW142" s="60"/>
      <c r="BF142" s="60"/>
      <c r="BO142" s="60"/>
      <c r="CG142" s="60"/>
      <c r="CM142" s="60"/>
      <c r="CO142" s="65"/>
      <c r="CP142" s="65"/>
      <c r="CQ142" s="60"/>
    </row>
    <row r="143" spans="3:95" hidden="1" x14ac:dyDescent="0.25">
      <c r="C143" s="65"/>
      <c r="D143" s="65"/>
      <c r="M143" s="60"/>
      <c r="O143" s="59"/>
      <c r="P143" s="59"/>
      <c r="V143" s="60"/>
      <c r="X143" s="59"/>
      <c r="Y143" s="59"/>
      <c r="AE143" s="60"/>
      <c r="AG143" s="59"/>
      <c r="AH143" s="59"/>
      <c r="AN143" s="60"/>
      <c r="AW143" s="60"/>
      <c r="BF143" s="60"/>
      <c r="BO143" s="60"/>
      <c r="CG143" s="60"/>
      <c r="CM143" s="60"/>
      <c r="CO143" s="65"/>
      <c r="CP143" s="65"/>
      <c r="CQ143" s="60"/>
    </row>
    <row r="144" spans="3:95" ht="14.25" customHeight="1" x14ac:dyDescent="0.25">
      <c r="C144" s="65" t="s">
        <v>50</v>
      </c>
      <c r="D144" s="65"/>
      <c r="I144">
        <v>25668.799999999999</v>
      </c>
      <c r="J144">
        <v>80.749968541588018</v>
      </c>
      <c r="K144">
        <v>10151</v>
      </c>
      <c r="L144">
        <v>8224.7999999999993</v>
      </c>
      <c r="M144" s="60">
        <v>81.024529602994761</v>
      </c>
      <c r="O144" s="59" t="s">
        <v>50</v>
      </c>
      <c r="P144" s="59"/>
      <c r="U144">
        <v>485.4</v>
      </c>
      <c r="V144" s="60">
        <v>72.017804154302667</v>
      </c>
      <c r="X144" s="59" t="s">
        <v>50</v>
      </c>
      <c r="Y144" s="59"/>
      <c r="AD144">
        <v>3792.8</v>
      </c>
      <c r="AE144">
        <v>76.730730325713125</v>
      </c>
      <c r="AG144" s="59" t="s">
        <v>50</v>
      </c>
      <c r="AH144" s="59"/>
      <c r="AM144">
        <v>6553.7999999999993</v>
      </c>
      <c r="AN144">
        <v>81.171662125340589</v>
      </c>
      <c r="AP144" t="s">
        <v>32</v>
      </c>
      <c r="AV144">
        <v>6612</v>
      </c>
      <c r="AW144" s="60">
        <v>83.211678832116789</v>
      </c>
      <c r="AY144" t="s">
        <v>33</v>
      </c>
      <c r="BE144">
        <v>4082.8</v>
      </c>
      <c r="BF144" s="60">
        <v>81.249751243781091</v>
      </c>
      <c r="BH144" t="s">
        <v>34</v>
      </c>
      <c r="BN144">
        <v>4142</v>
      </c>
      <c r="BO144" s="60">
        <v>80.803745610612566</v>
      </c>
      <c r="BS144">
        <v>0</v>
      </c>
      <c r="CB144">
        <v>0</v>
      </c>
      <c r="CG144" s="60"/>
      <c r="CJ144" t="s">
        <v>50</v>
      </c>
      <c r="CL144">
        <v>10151</v>
      </c>
      <c r="CM144" s="60">
        <v>81</v>
      </c>
      <c r="CO144" s="65" t="s">
        <v>50</v>
      </c>
      <c r="CP144" s="65"/>
      <c r="CQ144" s="60">
        <v>80.749968541588018</v>
      </c>
    </row>
    <row r="145" spans="3:95" hidden="1" x14ac:dyDescent="0.25">
      <c r="C145" s="65"/>
      <c r="D145" s="65"/>
      <c r="M145" s="60"/>
      <c r="O145" s="59"/>
      <c r="P145" s="59"/>
      <c r="V145" s="60"/>
      <c r="X145" s="59"/>
      <c r="Y145" s="59"/>
      <c r="AE145" s="60"/>
      <c r="AG145" s="59"/>
      <c r="AH145" s="59"/>
      <c r="AN145" s="60"/>
      <c r="AW145" s="60"/>
      <c r="BF145" s="60"/>
      <c r="BO145" s="60"/>
      <c r="CG145" s="60"/>
      <c r="CM145" s="60"/>
      <c r="CO145" s="65"/>
      <c r="CP145" s="65"/>
      <c r="CQ145" s="60"/>
    </row>
    <row r="146" spans="3:95" hidden="1" x14ac:dyDescent="0.25">
      <c r="C146" s="65"/>
      <c r="D146" s="65"/>
      <c r="M146" s="60"/>
      <c r="O146" s="59"/>
      <c r="P146" s="59"/>
      <c r="V146" s="60"/>
      <c r="X146" s="59"/>
      <c r="Y146" s="59"/>
      <c r="AE146" s="60"/>
      <c r="AG146" s="59"/>
      <c r="AH146" s="59"/>
      <c r="AN146" s="60"/>
      <c r="AW146" s="60"/>
      <c r="BF146" s="60"/>
      <c r="BO146" s="60"/>
      <c r="CG146" s="60"/>
      <c r="CM146" s="60"/>
      <c r="CO146" s="65"/>
      <c r="CP146" s="65"/>
      <c r="CQ146" s="60"/>
    </row>
    <row r="147" spans="3:95" hidden="1" x14ac:dyDescent="0.25">
      <c r="C147" s="65"/>
      <c r="D147" s="65"/>
      <c r="M147" s="60"/>
      <c r="O147" s="59"/>
      <c r="P147" s="59"/>
      <c r="V147" s="60"/>
      <c r="X147" s="59"/>
      <c r="Y147" s="59"/>
      <c r="AE147" s="60"/>
      <c r="AG147" s="59"/>
      <c r="AH147" s="59"/>
      <c r="AN147" s="60"/>
      <c r="AW147" s="60"/>
      <c r="BF147" s="60"/>
      <c r="BO147" s="60"/>
      <c r="CG147" s="60"/>
      <c r="CM147" s="60"/>
      <c r="CO147" s="65"/>
      <c r="CP147" s="65"/>
      <c r="CQ147" s="60"/>
    </row>
    <row r="148" spans="3:95" hidden="1" x14ac:dyDescent="0.25">
      <c r="C148" s="65"/>
      <c r="D148" s="65"/>
      <c r="M148" s="60"/>
      <c r="O148" s="59"/>
      <c r="P148" s="59"/>
      <c r="V148" s="60"/>
      <c r="X148" s="59"/>
      <c r="Y148" s="59"/>
      <c r="AE148" s="60"/>
      <c r="AG148" s="59"/>
      <c r="AH148" s="59"/>
      <c r="AN148" s="60"/>
      <c r="AW148" s="60"/>
      <c r="BF148" s="60"/>
      <c r="BO148" s="60"/>
      <c r="CG148" s="60"/>
      <c r="CM148" s="60"/>
      <c r="CO148" s="65"/>
      <c r="CP148" s="65"/>
      <c r="CQ148" s="60"/>
    </row>
    <row r="149" spans="3:95" hidden="1" x14ac:dyDescent="0.25">
      <c r="C149" s="65"/>
      <c r="D149" s="65"/>
      <c r="M149" s="60"/>
      <c r="O149" s="59"/>
      <c r="P149" s="59"/>
      <c r="V149" s="60"/>
      <c r="X149" s="59"/>
      <c r="Y149" s="59"/>
      <c r="AE149" s="60"/>
      <c r="AG149" s="59"/>
      <c r="AH149" s="59"/>
      <c r="AN149" s="60"/>
      <c r="AW149" s="60"/>
      <c r="BF149" s="60"/>
      <c r="BO149" s="60"/>
      <c r="CG149" s="60"/>
      <c r="CM149" s="60"/>
      <c r="CO149" s="65"/>
      <c r="CP149" s="65"/>
      <c r="CQ149" s="60"/>
    </row>
    <row r="150" spans="3:95" hidden="1" x14ac:dyDescent="0.25">
      <c r="C150" s="65"/>
      <c r="D150" s="65"/>
      <c r="M150" s="60"/>
      <c r="O150" s="59"/>
      <c r="P150" s="59"/>
      <c r="V150" s="60"/>
      <c r="X150" s="59"/>
      <c r="Y150" s="59"/>
      <c r="AE150" s="60"/>
      <c r="AG150" s="59"/>
      <c r="AH150" s="59"/>
      <c r="AN150" s="60"/>
      <c r="AW150" s="60"/>
      <c r="BF150" s="60"/>
      <c r="BO150" s="60"/>
      <c r="CG150" s="60"/>
      <c r="CM150" s="60"/>
      <c r="CO150" s="65"/>
      <c r="CP150" s="65"/>
      <c r="CQ150" s="60"/>
    </row>
    <row r="151" spans="3:95" hidden="1" x14ac:dyDescent="0.25">
      <c r="C151" s="65"/>
      <c r="D151" s="65"/>
      <c r="M151" s="60"/>
      <c r="O151" s="59"/>
      <c r="P151" s="59"/>
      <c r="V151" s="60"/>
      <c r="X151" s="59"/>
      <c r="Y151" s="59"/>
      <c r="AE151" s="60"/>
      <c r="AG151" s="59"/>
      <c r="AH151" s="59"/>
      <c r="AN151" s="60"/>
      <c r="AW151" s="60"/>
      <c r="BF151" s="60"/>
      <c r="BO151" s="60"/>
      <c r="CG151" s="60"/>
      <c r="CM151" s="60"/>
      <c r="CO151" s="65"/>
      <c r="CP151" s="65"/>
      <c r="CQ151" s="60"/>
    </row>
    <row r="152" spans="3:95" ht="13.5" customHeight="1" x14ac:dyDescent="0.25">
      <c r="C152" s="65" t="s">
        <v>51</v>
      </c>
      <c r="D152" s="65"/>
      <c r="I152">
        <v>62998</v>
      </c>
      <c r="J152">
        <v>83.270107725860811</v>
      </c>
      <c r="K152">
        <v>28334</v>
      </c>
      <c r="L152">
        <v>21378</v>
      </c>
      <c r="M152" s="60">
        <v>75.449989412013835</v>
      </c>
      <c r="O152" s="59" t="s">
        <v>51</v>
      </c>
      <c r="P152" s="59"/>
      <c r="U152">
        <v>73</v>
      </c>
      <c r="V152">
        <v>94.805194805194802</v>
      </c>
      <c r="X152" s="59" t="s">
        <v>51</v>
      </c>
      <c r="Y152" s="59"/>
      <c r="AD152">
        <v>4480</v>
      </c>
      <c r="AE152">
        <v>98.202542744410351</v>
      </c>
      <c r="AG152" s="59" t="s">
        <v>51</v>
      </c>
      <c r="AH152" s="59"/>
      <c r="AM152">
        <v>17115</v>
      </c>
      <c r="AN152">
        <v>87.936083851410373</v>
      </c>
      <c r="AP152" t="s">
        <v>32</v>
      </c>
      <c r="AV152">
        <v>19393</v>
      </c>
      <c r="AW152" s="60">
        <v>86.27930773679762</v>
      </c>
      <c r="AY152" t="s">
        <v>33</v>
      </c>
      <c r="BE152">
        <v>19960</v>
      </c>
      <c r="BF152" s="60">
        <v>74.700598802395206</v>
      </c>
      <c r="BH152" t="s">
        <v>34</v>
      </c>
      <c r="BN152">
        <v>1418</v>
      </c>
      <c r="BO152" s="60">
        <v>87.856257744733583</v>
      </c>
      <c r="BS152">
        <v>0</v>
      </c>
      <c r="BZ152" t="s">
        <v>54</v>
      </c>
      <c r="CF152">
        <v>558</v>
      </c>
      <c r="CG152" s="60">
        <v>75.202156334231802</v>
      </c>
      <c r="CJ152" t="s">
        <v>51</v>
      </c>
      <c r="CL152">
        <v>28334</v>
      </c>
      <c r="CM152" s="60">
        <v>75.400000000000006</v>
      </c>
      <c r="CO152" s="65" t="s">
        <v>51</v>
      </c>
      <c r="CP152" s="65"/>
      <c r="CQ152">
        <v>83.270107725860811</v>
      </c>
    </row>
    <row r="153" spans="3:95" hidden="1" x14ac:dyDescent="0.25">
      <c r="C153" s="65"/>
      <c r="D153" s="65"/>
      <c r="M153" s="60"/>
      <c r="O153" s="59"/>
      <c r="P153" s="59"/>
      <c r="V153" s="60"/>
      <c r="X153" s="59"/>
      <c r="Y153" s="59"/>
      <c r="AE153" s="60"/>
      <c r="AG153" s="59"/>
      <c r="AH153" s="59"/>
      <c r="AN153" s="60"/>
      <c r="AW153" s="60"/>
      <c r="BF153" s="60"/>
      <c r="BO153" s="60"/>
      <c r="CG153" s="60"/>
      <c r="CM153" s="60"/>
      <c r="CO153" s="65"/>
      <c r="CP153" s="65"/>
      <c r="CQ153" s="60"/>
    </row>
    <row r="154" spans="3:95" hidden="1" x14ac:dyDescent="0.25">
      <c r="C154" s="65"/>
      <c r="D154" s="65"/>
      <c r="M154" s="60"/>
      <c r="O154" s="59"/>
      <c r="P154" s="59"/>
      <c r="V154" s="60"/>
      <c r="X154" s="59"/>
      <c r="Y154" s="59"/>
      <c r="AE154" s="60"/>
      <c r="AG154" s="59"/>
      <c r="AH154" s="59"/>
      <c r="AN154" s="60"/>
      <c r="AW154" s="60"/>
      <c r="BF154" s="60"/>
      <c r="BO154" s="60"/>
      <c r="CG154" s="60"/>
      <c r="CM154" s="60"/>
      <c r="CO154" s="65"/>
      <c r="CP154" s="65"/>
      <c r="CQ154" s="60"/>
    </row>
    <row r="155" spans="3:95" hidden="1" x14ac:dyDescent="0.25">
      <c r="C155" s="65"/>
      <c r="D155" s="65"/>
      <c r="M155" s="60"/>
      <c r="O155" s="59"/>
      <c r="P155" s="59"/>
      <c r="V155" s="60"/>
      <c r="X155" s="59"/>
      <c r="Y155" s="59"/>
      <c r="AE155" s="60"/>
      <c r="AG155" s="59"/>
      <c r="AH155" s="59"/>
      <c r="AN155" s="60"/>
      <c r="AW155" s="60"/>
      <c r="BF155" s="60"/>
      <c r="BO155" s="60"/>
      <c r="CG155" s="60"/>
      <c r="CM155" s="60"/>
      <c r="CO155" s="65"/>
      <c r="CP155" s="65"/>
      <c r="CQ155" s="60"/>
    </row>
    <row r="156" spans="3:95" hidden="1" x14ac:dyDescent="0.25">
      <c r="C156" s="65"/>
      <c r="D156" s="65"/>
      <c r="M156" s="60"/>
      <c r="O156" s="59"/>
      <c r="P156" s="59"/>
      <c r="V156" s="60"/>
      <c r="X156" s="59"/>
      <c r="Y156" s="59"/>
      <c r="AE156" s="60"/>
      <c r="AG156" s="59"/>
      <c r="AH156" s="59"/>
      <c r="AN156" s="60"/>
      <c r="AW156" s="60"/>
      <c r="BF156" s="60"/>
      <c r="BO156" s="60"/>
      <c r="CG156" s="60"/>
      <c r="CM156" s="60"/>
      <c r="CO156" s="65"/>
      <c r="CP156" s="65"/>
      <c r="CQ156" s="60"/>
    </row>
    <row r="157" spans="3:95" hidden="1" x14ac:dyDescent="0.25">
      <c r="C157" s="65"/>
      <c r="D157" s="65"/>
      <c r="M157" s="60"/>
      <c r="O157" s="59"/>
      <c r="P157" s="59"/>
      <c r="V157" s="60"/>
      <c r="X157" s="59"/>
      <c r="Y157" s="59"/>
      <c r="AE157" s="60"/>
      <c r="AG157" s="59"/>
      <c r="AH157" s="59"/>
      <c r="AN157" s="60"/>
      <c r="AW157" s="60"/>
      <c r="BF157" s="60"/>
      <c r="BO157" s="60"/>
      <c r="CG157" s="60"/>
      <c r="CM157" s="60"/>
      <c r="CO157" s="65"/>
      <c r="CP157" s="65"/>
      <c r="CQ157" s="60"/>
    </row>
    <row r="158" spans="3:95" hidden="1" x14ac:dyDescent="0.25">
      <c r="C158" s="65"/>
      <c r="D158" s="65"/>
      <c r="M158" s="60"/>
      <c r="O158" s="59"/>
      <c r="P158" s="59"/>
      <c r="V158" s="60"/>
      <c r="X158" s="59"/>
      <c r="Y158" s="59"/>
      <c r="AE158" s="60"/>
      <c r="AG158" s="59"/>
      <c r="AH158" s="59"/>
      <c r="AN158" s="60"/>
      <c r="AW158" s="60"/>
      <c r="BF158" s="60"/>
      <c r="BO158" s="60"/>
      <c r="CG158" s="60"/>
      <c r="CM158" s="60"/>
      <c r="CO158" s="65"/>
      <c r="CP158" s="65"/>
      <c r="CQ158" s="60"/>
    </row>
    <row r="159" spans="3:95" hidden="1" x14ac:dyDescent="0.25">
      <c r="C159" s="65"/>
      <c r="D159" s="65"/>
      <c r="M159" s="60"/>
      <c r="O159" s="59"/>
      <c r="P159" s="59"/>
      <c r="V159" s="60"/>
      <c r="X159" s="59"/>
      <c r="Y159" s="59"/>
      <c r="AE159" s="60"/>
      <c r="AG159" s="59"/>
      <c r="AH159" s="59"/>
      <c r="AN159" s="60"/>
      <c r="AW159" s="60"/>
      <c r="BF159" s="60"/>
      <c r="BO159" s="60"/>
      <c r="CG159" s="60"/>
      <c r="CM159" s="60"/>
      <c r="CO159" s="65"/>
      <c r="CP159" s="65"/>
      <c r="CQ159" s="60"/>
    </row>
    <row r="160" spans="3:95" hidden="1" x14ac:dyDescent="0.25">
      <c r="C160" s="65"/>
      <c r="D160" s="65"/>
      <c r="M160" s="60"/>
      <c r="O160" s="59"/>
      <c r="P160" s="59"/>
      <c r="V160" s="60"/>
      <c r="X160" s="59"/>
      <c r="Y160" s="59"/>
      <c r="AE160" s="60"/>
      <c r="AG160" s="59"/>
      <c r="AH160" s="59"/>
      <c r="AN160" s="60"/>
      <c r="AW160" s="60"/>
      <c r="BF160" s="60"/>
      <c r="BO160" s="60"/>
      <c r="CG160" s="60"/>
      <c r="CM160" s="60"/>
      <c r="CO160" s="65"/>
      <c r="CP160" s="65"/>
      <c r="CQ160" s="60"/>
    </row>
    <row r="161" spans="3:95" x14ac:dyDescent="0.25">
      <c r="C161" s="65" t="s">
        <v>52</v>
      </c>
      <c r="D161" s="65"/>
      <c r="I161">
        <v>80277</v>
      </c>
      <c r="J161">
        <v>89.146150514708339</v>
      </c>
      <c r="K161">
        <v>30702</v>
      </c>
      <c r="L161">
        <v>27512.6</v>
      </c>
      <c r="M161" s="60">
        <v>89.611751677415157</v>
      </c>
      <c r="O161" s="59" t="s">
        <v>52</v>
      </c>
      <c r="P161" s="59"/>
      <c r="Q161">
        <v>0</v>
      </c>
      <c r="V161" s="60">
        <v>0</v>
      </c>
      <c r="X161" s="59" t="s">
        <v>52</v>
      </c>
      <c r="Y161" s="59"/>
      <c r="AD161">
        <v>10145.6</v>
      </c>
      <c r="AE161">
        <v>88.008327550312288</v>
      </c>
      <c r="AG161" s="59" t="s">
        <v>52</v>
      </c>
      <c r="AH161" s="59"/>
      <c r="AM161">
        <v>20408.400000000001</v>
      </c>
      <c r="AN161">
        <v>88.782355244268516</v>
      </c>
      <c r="AP161" t="s">
        <v>32</v>
      </c>
      <c r="AV161">
        <v>22209.8</v>
      </c>
      <c r="AW161" s="60">
        <v>89.433035354755575</v>
      </c>
      <c r="AY161" t="s">
        <v>33</v>
      </c>
      <c r="BE161">
        <v>20754.8</v>
      </c>
      <c r="BF161" s="60">
        <v>89.820400744363184</v>
      </c>
      <c r="BH161" t="s">
        <v>34</v>
      </c>
      <c r="BN161">
        <v>6757.7999999999993</v>
      </c>
      <c r="BO161" s="60">
        <v>88.976958525345609</v>
      </c>
      <c r="BS161">
        <v>0</v>
      </c>
      <c r="CB161">
        <v>0</v>
      </c>
      <c r="CG161" s="60"/>
      <c r="CJ161" t="s">
        <v>52</v>
      </c>
      <c r="CL161">
        <v>30702</v>
      </c>
      <c r="CM161">
        <v>89.6</v>
      </c>
      <c r="CO161" s="65" t="s">
        <v>52</v>
      </c>
      <c r="CP161" s="65"/>
      <c r="CQ161">
        <v>89.146150514708339</v>
      </c>
    </row>
    <row r="162" spans="3:95" ht="1.5" customHeight="1" x14ac:dyDescent="0.25">
      <c r="C162" s="65"/>
      <c r="D162" s="65"/>
      <c r="M162" s="60"/>
      <c r="O162" s="59"/>
      <c r="P162" s="59"/>
      <c r="V162" s="60"/>
      <c r="X162" s="59"/>
      <c r="Y162" s="59"/>
      <c r="AE162" s="60"/>
      <c r="AG162" s="59"/>
      <c r="AH162" s="59"/>
      <c r="AN162" s="60"/>
      <c r="AW162" s="60"/>
      <c r="BF162" s="60"/>
      <c r="BO162" s="60"/>
      <c r="CG162" s="60"/>
      <c r="CM162" s="60"/>
      <c r="CO162" s="65"/>
      <c r="CP162" s="65"/>
      <c r="CQ162" s="60"/>
    </row>
    <row r="163" spans="3:95" hidden="1" x14ac:dyDescent="0.25">
      <c r="C163" s="65"/>
      <c r="D163" s="65"/>
      <c r="K163">
        <v>0</v>
      </c>
      <c r="L163">
        <v>0</v>
      </c>
      <c r="M163" s="60">
        <v>0</v>
      </c>
      <c r="O163" s="59"/>
      <c r="P163" s="59"/>
      <c r="V163" s="60"/>
      <c r="X163" s="59"/>
      <c r="Y163" s="59"/>
      <c r="AE163" s="60"/>
      <c r="AG163" s="59"/>
      <c r="AH163" s="59"/>
      <c r="AN163" s="60"/>
      <c r="AW163" s="60"/>
      <c r="BF163" s="60"/>
      <c r="BO163" s="60"/>
      <c r="CG163" s="60"/>
      <c r="CM163" s="60"/>
      <c r="CO163" s="65"/>
      <c r="CP163" s="65"/>
      <c r="CQ163" s="60"/>
    </row>
    <row r="164" spans="3:95" hidden="1" x14ac:dyDescent="0.25">
      <c r="C164" s="65"/>
      <c r="D164" s="65"/>
      <c r="M164" s="60"/>
      <c r="O164" s="59"/>
      <c r="P164" s="59"/>
      <c r="V164" s="60"/>
      <c r="X164" s="59"/>
      <c r="Y164" s="59"/>
      <c r="AE164" s="60"/>
      <c r="AG164" s="59"/>
      <c r="AH164" s="59"/>
      <c r="AN164" s="60"/>
      <c r="AW164" s="60"/>
      <c r="BF164" s="60"/>
      <c r="BO164" s="60"/>
      <c r="CG164" s="60"/>
      <c r="CM164" s="60"/>
      <c r="CO164" s="65"/>
      <c r="CP164" s="65"/>
      <c r="CQ164" s="60"/>
    </row>
    <row r="165" spans="3:95" hidden="1" x14ac:dyDescent="0.25">
      <c r="C165" s="65"/>
      <c r="D165" s="65"/>
      <c r="M165" s="60"/>
      <c r="O165" s="59"/>
      <c r="P165" s="59"/>
      <c r="V165" s="60"/>
      <c r="X165" s="59"/>
      <c r="Y165" s="59"/>
      <c r="AE165" s="60"/>
      <c r="AG165" s="59"/>
      <c r="AH165" s="59"/>
      <c r="AN165" s="60"/>
      <c r="AW165" s="60"/>
      <c r="BF165" s="60"/>
      <c r="BO165" s="60"/>
      <c r="CG165" s="60"/>
      <c r="CM165" s="60"/>
      <c r="CO165" s="65"/>
      <c r="CP165" s="65"/>
      <c r="CQ165" s="60"/>
    </row>
    <row r="166" spans="3:95" hidden="1" x14ac:dyDescent="0.25">
      <c r="C166" s="65"/>
      <c r="D166" s="65"/>
      <c r="M166" s="60"/>
      <c r="O166" s="59"/>
      <c r="P166" s="59"/>
      <c r="V166" s="60"/>
      <c r="X166" s="59"/>
      <c r="Y166" s="59"/>
      <c r="AE166" s="60"/>
      <c r="AG166" s="59"/>
      <c r="AH166" s="59"/>
      <c r="AN166" s="60"/>
      <c r="AW166" s="60"/>
      <c r="BF166" s="60"/>
      <c r="BO166" s="60"/>
      <c r="CG166" s="60"/>
      <c r="CM166" s="60"/>
      <c r="CO166" s="65"/>
      <c r="CP166" s="65"/>
      <c r="CQ166" s="60"/>
    </row>
    <row r="167" spans="3:95" hidden="1" x14ac:dyDescent="0.25">
      <c r="C167" s="65"/>
      <c r="D167" s="65"/>
      <c r="M167" s="60"/>
      <c r="O167" s="59"/>
      <c r="P167" s="59"/>
      <c r="V167" s="60"/>
      <c r="X167" s="59"/>
      <c r="Y167" s="59"/>
      <c r="AE167" s="60"/>
      <c r="AG167" s="59"/>
      <c r="AH167" s="59"/>
      <c r="AN167" s="60"/>
      <c r="AW167" s="60"/>
      <c r="BF167" s="60"/>
      <c r="BO167" s="60"/>
      <c r="CG167" s="60"/>
      <c r="CM167" s="60"/>
      <c r="CO167" s="65"/>
      <c r="CP167" s="65"/>
      <c r="CQ167" s="60"/>
    </row>
    <row r="168" spans="3:95" hidden="1" x14ac:dyDescent="0.25">
      <c r="C168" s="65"/>
      <c r="D168" s="65"/>
      <c r="M168" s="60"/>
      <c r="O168" s="59"/>
      <c r="P168" s="59"/>
      <c r="V168" s="60"/>
      <c r="X168" s="59"/>
      <c r="Y168" s="59"/>
      <c r="AE168" s="60"/>
      <c r="AG168" s="59"/>
      <c r="AH168" s="59"/>
      <c r="AN168" s="60"/>
      <c r="AW168" s="60"/>
      <c r="BF168" s="60"/>
      <c r="BO168" s="60"/>
      <c r="CG168" s="60"/>
      <c r="CM168" s="60"/>
      <c r="CO168" s="65"/>
      <c r="CP168" s="65"/>
      <c r="CQ168" s="60"/>
    </row>
    <row r="169" spans="3:95" x14ac:dyDescent="0.25">
      <c r="C169" s="65" t="s">
        <v>53</v>
      </c>
      <c r="D169" s="65"/>
      <c r="I169">
        <v>47152.6</v>
      </c>
      <c r="J169">
        <v>63.079557464114195</v>
      </c>
      <c r="K169">
        <v>22082</v>
      </c>
      <c r="L169">
        <v>14694.02</v>
      </c>
      <c r="M169" s="60">
        <v>66.542976179693866</v>
      </c>
      <c r="O169" s="59" t="s">
        <v>53</v>
      </c>
      <c r="P169" s="59"/>
      <c r="Q169">
        <v>0</v>
      </c>
      <c r="V169" s="60">
        <v>0</v>
      </c>
      <c r="X169" s="59" t="s">
        <v>53</v>
      </c>
      <c r="Y169" s="59"/>
      <c r="AD169">
        <v>6927.1100000000006</v>
      </c>
      <c r="AE169" s="60">
        <v>59.363355900248521</v>
      </c>
      <c r="AG169" s="59" t="s">
        <v>53</v>
      </c>
      <c r="AH169" s="59"/>
      <c r="AM169">
        <v>12481.453333333333</v>
      </c>
      <c r="AN169" s="60">
        <v>61.703842858084499</v>
      </c>
      <c r="AP169" t="s">
        <v>32</v>
      </c>
      <c r="AV169">
        <v>13050.006666666666</v>
      </c>
      <c r="AW169" s="60">
        <v>62.824988766929835</v>
      </c>
      <c r="AY169" t="s">
        <v>33</v>
      </c>
      <c r="BE169">
        <v>10189.689999999999</v>
      </c>
      <c r="BF169" s="60">
        <v>65.490648499260871</v>
      </c>
      <c r="BH169" t="s">
        <v>34</v>
      </c>
      <c r="BN169">
        <v>4504.33</v>
      </c>
      <c r="BO169" s="60">
        <v>69.053043078338192</v>
      </c>
      <c r="BS169">
        <v>0</v>
      </c>
      <c r="CB169">
        <v>0</v>
      </c>
      <c r="CG169" s="60"/>
      <c r="CJ169" t="s">
        <v>53</v>
      </c>
      <c r="CL169">
        <v>22082</v>
      </c>
      <c r="CM169" s="60">
        <v>66.5</v>
      </c>
      <c r="CO169" s="65" t="s">
        <v>53</v>
      </c>
      <c r="CP169" s="65"/>
      <c r="CQ169" s="60">
        <v>63.079557464114195</v>
      </c>
    </row>
    <row r="170" spans="3:95" ht="1.5" customHeight="1" x14ac:dyDescent="0.25"/>
    <row r="171" spans="3:95" hidden="1" x14ac:dyDescent="0.25">
      <c r="K171">
        <v>0</v>
      </c>
      <c r="L171">
        <v>0</v>
      </c>
      <c r="M171">
        <v>0</v>
      </c>
    </row>
    <row r="172" spans="3:95" hidden="1" x14ac:dyDescent="0.25"/>
    <row r="173" spans="3:95" hidden="1" x14ac:dyDescent="0.25"/>
    <row r="174" spans="3:95" hidden="1" x14ac:dyDescent="0.25"/>
    <row r="175" spans="3:95" hidden="1" x14ac:dyDescent="0.25"/>
    <row r="176" spans="3:95" hidden="1" x14ac:dyDescent="0.25"/>
    <row r="177" spans="2:85" x14ac:dyDescent="0.25">
      <c r="C177" s="58" t="s">
        <v>56</v>
      </c>
      <c r="D177" s="58"/>
      <c r="E177" s="58"/>
      <c r="F177" s="58"/>
      <c r="G177" s="58"/>
      <c r="H177" s="58"/>
      <c r="I177" s="58">
        <v>982448.68969999999</v>
      </c>
      <c r="J177" s="58">
        <v>84</v>
      </c>
      <c r="K177" s="58">
        <v>357324</v>
      </c>
      <c r="L177" s="58">
        <v>304430.67200199998</v>
      </c>
      <c r="M177" s="58">
        <v>85.197376051426716</v>
      </c>
      <c r="N177" s="58"/>
      <c r="O177" s="58" t="s">
        <v>29</v>
      </c>
      <c r="P177" s="58"/>
      <c r="Q177" s="58"/>
      <c r="R177" s="58"/>
      <c r="S177" s="58"/>
      <c r="T177" s="58"/>
      <c r="U177" s="58">
        <v>11877.009999999998</v>
      </c>
      <c r="V177" s="58">
        <v>77.173554256010377</v>
      </c>
      <c r="W177" s="58"/>
      <c r="X177" s="58" t="s">
        <v>30</v>
      </c>
      <c r="Y177" s="58"/>
      <c r="Z177" s="58"/>
      <c r="AA177" s="58"/>
      <c r="AB177" s="58"/>
      <c r="AC177" s="58"/>
      <c r="AD177" s="58">
        <v>128326.416</v>
      </c>
      <c r="AE177" s="58">
        <v>80.165931182688226</v>
      </c>
      <c r="AF177" s="58"/>
      <c r="AG177" s="58" t="s">
        <v>31</v>
      </c>
      <c r="AH177" s="58"/>
      <c r="AI177" s="58"/>
      <c r="AJ177" s="58"/>
      <c r="AK177" s="58"/>
      <c r="AL177" s="58"/>
      <c r="AM177" s="58">
        <v>261032.34</v>
      </c>
      <c r="AN177" s="58">
        <v>82.253770285174099</v>
      </c>
      <c r="AO177" s="58"/>
      <c r="AP177" s="58" t="s">
        <v>32</v>
      </c>
      <c r="AQ177" s="58"/>
      <c r="AR177" s="58"/>
      <c r="AS177" s="58"/>
      <c r="AT177" s="58"/>
      <c r="AU177" s="58"/>
      <c r="AV177" s="58">
        <v>274520.09864666662</v>
      </c>
      <c r="AW177" s="58">
        <v>85.782169441493224</v>
      </c>
      <c r="AX177" s="58"/>
      <c r="AY177" s="58" t="s">
        <v>33</v>
      </c>
      <c r="AZ177" s="58"/>
      <c r="BA177" s="58"/>
      <c r="BB177" s="58"/>
      <c r="BC177" s="58"/>
      <c r="BD177" s="58"/>
      <c r="BE177" s="58">
        <v>183250.27200200001</v>
      </c>
      <c r="BF177" s="58">
        <v>85.119851360754367</v>
      </c>
      <c r="BG177" s="58"/>
      <c r="BH177" s="58" t="s">
        <v>34</v>
      </c>
      <c r="BI177" s="58"/>
      <c r="BJ177" s="58"/>
      <c r="BK177" s="58"/>
      <c r="BL177" s="58"/>
      <c r="BM177" s="58"/>
      <c r="BN177" s="58">
        <v>121180.4</v>
      </c>
      <c r="BO177" s="58">
        <v>85.31487830807032</v>
      </c>
      <c r="BP177" s="58"/>
      <c r="BQ177" s="58" t="s">
        <v>55</v>
      </c>
      <c r="BR177" s="58"/>
      <c r="BS177" s="58"/>
      <c r="BT177" s="58"/>
      <c r="BU177" s="58"/>
      <c r="BV177" s="58"/>
      <c r="BW177" s="58">
        <v>247.4</v>
      </c>
      <c r="BX177" s="58">
        <v>72.764705882352942</v>
      </c>
      <c r="BY177" s="58"/>
      <c r="BZ177" s="58" t="s">
        <v>54</v>
      </c>
      <c r="CA177" s="58"/>
      <c r="CB177" s="58"/>
      <c r="CC177" s="58"/>
      <c r="CD177" s="58"/>
      <c r="CE177" s="58"/>
      <c r="CF177" s="58">
        <v>2079.1400000000003</v>
      </c>
      <c r="CG177" s="58">
        <v>77.234026745913823</v>
      </c>
    </row>
    <row r="181" spans="2:85" x14ac:dyDescent="0.25">
      <c r="E181">
        <v>73.90029325513197</v>
      </c>
    </row>
    <row r="182" spans="2:85" x14ac:dyDescent="0.25">
      <c r="B182" s="65" t="s">
        <v>48</v>
      </c>
      <c r="C182" s="3">
        <v>0</v>
      </c>
      <c r="E182">
        <v>73.95348837209302</v>
      </c>
    </row>
    <row r="183" spans="2:85" x14ac:dyDescent="0.25">
      <c r="B183" s="65" t="s">
        <v>132</v>
      </c>
      <c r="C183" s="3">
        <v>0</v>
      </c>
      <c r="E183">
        <v>79.533333333333331</v>
      </c>
    </row>
    <row r="184" spans="2:85" x14ac:dyDescent="0.25">
      <c r="B184" s="65" t="s">
        <v>133</v>
      </c>
      <c r="C184" s="3">
        <v>0</v>
      </c>
      <c r="E184">
        <v>61.801801801801801</v>
      </c>
    </row>
    <row r="185" spans="2:85" x14ac:dyDescent="0.25">
      <c r="B185" s="65" t="s">
        <v>42</v>
      </c>
      <c r="C185" s="3">
        <v>52.597402597402599</v>
      </c>
      <c r="E185">
        <v>79.444826795136493</v>
      </c>
    </row>
    <row r="186" spans="2:85" x14ac:dyDescent="0.25">
      <c r="B186" s="65" t="s">
        <v>49</v>
      </c>
      <c r="C186" s="3">
        <v>58.695652173913047</v>
      </c>
      <c r="E186">
        <v>85.955786736020812</v>
      </c>
    </row>
    <row r="187" spans="2:85" x14ac:dyDescent="0.25">
      <c r="B187" s="65" t="s">
        <v>38</v>
      </c>
      <c r="C187" s="3">
        <v>61.801801801801801</v>
      </c>
      <c r="E187">
        <v>76.373626373626379</v>
      </c>
    </row>
    <row r="188" spans="2:85" x14ac:dyDescent="0.25">
      <c r="B188" s="65" t="s">
        <v>46</v>
      </c>
      <c r="C188" s="3">
        <v>66.212534059945497</v>
      </c>
      <c r="E188">
        <v>52.597402597402599</v>
      </c>
    </row>
    <row r="189" spans="2:85" x14ac:dyDescent="0.25">
      <c r="B189" s="65" t="s">
        <v>50</v>
      </c>
      <c r="C189" s="3">
        <v>71.958456973293764</v>
      </c>
      <c r="E189">
        <v>81.31539611360239</v>
      </c>
    </row>
    <row r="190" spans="2:85" x14ac:dyDescent="0.25">
      <c r="B190" t="s">
        <v>28</v>
      </c>
      <c r="C190" s="3">
        <v>73.93364928909952</v>
      </c>
    </row>
    <row r="191" spans="2:85" x14ac:dyDescent="0.25">
      <c r="B191" t="s">
        <v>35</v>
      </c>
      <c r="C191" s="3">
        <v>73.90029325513197</v>
      </c>
    </row>
    <row r="192" spans="2:85" x14ac:dyDescent="0.25">
      <c r="B192" s="65" t="s">
        <v>36</v>
      </c>
      <c r="C192" s="72">
        <v>73.95348837209302</v>
      </c>
      <c r="E192">
        <v>79.038718291054735</v>
      </c>
    </row>
    <row r="193" spans="1:5" x14ac:dyDescent="0.25">
      <c r="B193" s="65" t="s">
        <v>47</v>
      </c>
      <c r="C193" s="3">
        <v>74.031007751937977</v>
      </c>
      <c r="E193">
        <v>82.165605095541395</v>
      </c>
    </row>
    <row r="194" spans="1:5" x14ac:dyDescent="0.25">
      <c r="B194" t="s">
        <v>41</v>
      </c>
      <c r="C194" s="3">
        <v>76.373626373626379</v>
      </c>
      <c r="E194">
        <v>66.212534059945497</v>
      </c>
    </row>
    <row r="195" spans="1:5" x14ac:dyDescent="0.25">
      <c r="B195" s="65" t="s">
        <v>44</v>
      </c>
      <c r="C195" s="3">
        <v>79.038718291054735</v>
      </c>
      <c r="E195">
        <v>74.031007751937977</v>
      </c>
    </row>
    <row r="196" spans="1:5" x14ac:dyDescent="0.25">
      <c r="B196" s="65" t="s">
        <v>39</v>
      </c>
      <c r="C196" s="3">
        <v>79.444826795136493</v>
      </c>
      <c r="E196">
        <v>0</v>
      </c>
    </row>
    <row r="197" spans="1:5" x14ac:dyDescent="0.25">
      <c r="B197" s="65" t="s">
        <v>37</v>
      </c>
      <c r="C197" s="72">
        <v>79.533333333333331</v>
      </c>
      <c r="E197">
        <v>58.695652173913047</v>
      </c>
    </row>
    <row r="198" spans="1:5" x14ac:dyDescent="0.25">
      <c r="B198" s="65" t="s">
        <v>43</v>
      </c>
      <c r="C198" s="3">
        <v>81.31539611360239</v>
      </c>
      <c r="E198">
        <v>71.958456973293764</v>
      </c>
    </row>
    <row r="199" spans="1:5" x14ac:dyDescent="0.25">
      <c r="B199" s="65" t="s">
        <v>45</v>
      </c>
      <c r="C199" s="3">
        <v>82.165605095541395</v>
      </c>
      <c r="E199">
        <v>90.4</v>
      </c>
    </row>
    <row r="200" spans="1:5" x14ac:dyDescent="0.25">
      <c r="B200" s="65" t="s">
        <v>40</v>
      </c>
      <c r="C200" s="3">
        <v>85.955786736020812</v>
      </c>
      <c r="E200">
        <v>0</v>
      </c>
    </row>
    <row r="201" spans="1:5" x14ac:dyDescent="0.25">
      <c r="B201" s="65" t="s">
        <v>131</v>
      </c>
      <c r="C201" s="3">
        <v>90.4</v>
      </c>
      <c r="E201">
        <v>0</v>
      </c>
    </row>
    <row r="202" spans="1:5" x14ac:dyDescent="0.25">
      <c r="B202" s="65"/>
    </row>
    <row r="203" spans="1:5" x14ac:dyDescent="0.25">
      <c r="A203" t="s">
        <v>61</v>
      </c>
      <c r="B203" s="65" t="s">
        <v>44</v>
      </c>
      <c r="C203">
        <v>93</v>
      </c>
    </row>
    <row r="204" spans="1:5" x14ac:dyDescent="0.25">
      <c r="B204" s="65" t="s">
        <v>60</v>
      </c>
      <c r="C204">
        <v>92</v>
      </c>
    </row>
    <row r="205" spans="1:5" x14ac:dyDescent="0.25">
      <c r="B205" s="65" t="s">
        <v>39</v>
      </c>
      <c r="C205">
        <v>92</v>
      </c>
    </row>
    <row r="206" spans="1:5" x14ac:dyDescent="0.25">
      <c r="B206" s="65" t="s">
        <v>47</v>
      </c>
      <c r="C206">
        <v>91</v>
      </c>
    </row>
    <row r="207" spans="1:5" x14ac:dyDescent="0.25">
      <c r="B207" t="s">
        <v>46</v>
      </c>
      <c r="C207">
        <v>90</v>
      </c>
    </row>
    <row r="208" spans="1:5" x14ac:dyDescent="0.25">
      <c r="B208" s="65" t="s">
        <v>42</v>
      </c>
      <c r="C208">
        <v>90</v>
      </c>
    </row>
    <row r="209" spans="2:3" x14ac:dyDescent="0.25">
      <c r="B209" t="s">
        <v>50</v>
      </c>
      <c r="C209">
        <v>90</v>
      </c>
    </row>
    <row r="210" spans="2:3" x14ac:dyDescent="0.25">
      <c r="B210" t="s">
        <v>36</v>
      </c>
      <c r="C210">
        <v>89</v>
      </c>
    </row>
    <row r="211" spans="2:3" x14ac:dyDescent="0.25">
      <c r="B211" t="s">
        <v>43</v>
      </c>
      <c r="C211">
        <v>89</v>
      </c>
    </row>
    <row r="212" spans="2:3" x14ac:dyDescent="0.25">
      <c r="B212" t="s">
        <v>52</v>
      </c>
      <c r="C212">
        <v>89</v>
      </c>
    </row>
    <row r="213" spans="2:3" x14ac:dyDescent="0.25">
      <c r="B213" t="s">
        <v>35</v>
      </c>
      <c r="C213">
        <v>88</v>
      </c>
    </row>
    <row r="214" spans="2:3" x14ac:dyDescent="0.25">
      <c r="B214" t="s">
        <v>45</v>
      </c>
      <c r="C214">
        <v>87</v>
      </c>
    </row>
    <row r="215" spans="2:3" x14ac:dyDescent="0.25">
      <c r="B215" t="s">
        <v>28</v>
      </c>
      <c r="C215">
        <v>87</v>
      </c>
    </row>
    <row r="216" spans="2:3" x14ac:dyDescent="0.25">
      <c r="B216" t="s">
        <v>51</v>
      </c>
      <c r="C216">
        <v>86</v>
      </c>
    </row>
    <row r="217" spans="2:3" x14ac:dyDescent="0.25">
      <c r="B217" t="s">
        <v>37</v>
      </c>
      <c r="C217">
        <v>86</v>
      </c>
    </row>
    <row r="218" spans="2:3" x14ac:dyDescent="0.25">
      <c r="B218" t="s">
        <v>49</v>
      </c>
      <c r="C218">
        <v>85</v>
      </c>
    </row>
    <row r="219" spans="2:3" x14ac:dyDescent="0.25">
      <c r="B219" t="s">
        <v>48</v>
      </c>
      <c r="C219">
        <v>84</v>
      </c>
    </row>
    <row r="220" spans="2:3" x14ac:dyDescent="0.25">
      <c r="B220" t="s">
        <v>41</v>
      </c>
      <c r="C220">
        <v>82</v>
      </c>
    </row>
    <row r="221" spans="2:3" x14ac:dyDescent="0.25">
      <c r="B221" t="s">
        <v>38</v>
      </c>
      <c r="C221">
        <v>81</v>
      </c>
    </row>
    <row r="222" spans="2:3" x14ac:dyDescent="0.25">
      <c r="B222" t="s">
        <v>53</v>
      </c>
      <c r="C222">
        <v>75</v>
      </c>
    </row>
    <row r="224" spans="2:3" x14ac:dyDescent="0.25">
      <c r="B224" t="s">
        <v>67</v>
      </c>
    </row>
    <row r="225" spans="2:3" x14ac:dyDescent="0.25">
      <c r="B225" s="65" t="s">
        <v>44</v>
      </c>
      <c r="C225">
        <v>94</v>
      </c>
    </row>
    <row r="226" spans="2:3" x14ac:dyDescent="0.25">
      <c r="B226" s="65" t="s">
        <v>60</v>
      </c>
      <c r="C226">
        <v>89</v>
      </c>
    </row>
    <row r="227" spans="2:3" x14ac:dyDescent="0.25">
      <c r="B227" s="65" t="s">
        <v>39</v>
      </c>
      <c r="C227" s="65">
        <v>89</v>
      </c>
    </row>
    <row r="228" spans="2:3" x14ac:dyDescent="0.25">
      <c r="B228" t="s">
        <v>52</v>
      </c>
      <c r="C228" s="65">
        <v>89</v>
      </c>
    </row>
    <row r="229" spans="2:3" x14ac:dyDescent="0.25">
      <c r="B229" s="65" t="s">
        <v>47</v>
      </c>
      <c r="C229">
        <v>87</v>
      </c>
    </row>
    <row r="230" spans="2:3" x14ac:dyDescent="0.25">
      <c r="B230" t="s">
        <v>45</v>
      </c>
      <c r="C230">
        <v>87</v>
      </c>
    </row>
    <row r="231" spans="2:3" x14ac:dyDescent="0.25">
      <c r="B231" t="s">
        <v>36</v>
      </c>
      <c r="C231">
        <v>86</v>
      </c>
    </row>
    <row r="232" spans="2:3" x14ac:dyDescent="0.25">
      <c r="B232" t="s">
        <v>35</v>
      </c>
      <c r="C232">
        <v>84</v>
      </c>
    </row>
    <row r="233" spans="2:3" x14ac:dyDescent="0.25">
      <c r="B233" s="65" t="s">
        <v>42</v>
      </c>
      <c r="C233">
        <v>84</v>
      </c>
    </row>
    <row r="234" spans="2:3" x14ac:dyDescent="0.25">
      <c r="B234" t="s">
        <v>46</v>
      </c>
      <c r="C234">
        <v>83</v>
      </c>
    </row>
    <row r="235" spans="2:3" x14ac:dyDescent="0.25">
      <c r="B235" t="s">
        <v>28</v>
      </c>
      <c r="C235">
        <v>83</v>
      </c>
    </row>
    <row r="236" spans="2:3" x14ac:dyDescent="0.25">
      <c r="B236" t="s">
        <v>37</v>
      </c>
      <c r="C236">
        <v>83</v>
      </c>
    </row>
    <row r="237" spans="2:3" x14ac:dyDescent="0.25">
      <c r="B237" t="s">
        <v>51</v>
      </c>
      <c r="C237">
        <v>83</v>
      </c>
    </row>
    <row r="238" spans="2:3" x14ac:dyDescent="0.25">
      <c r="B238" t="s">
        <v>43</v>
      </c>
      <c r="C238">
        <v>83</v>
      </c>
    </row>
    <row r="239" spans="2:3" x14ac:dyDescent="0.25">
      <c r="B239" t="s">
        <v>48</v>
      </c>
      <c r="C239">
        <v>81</v>
      </c>
    </row>
    <row r="240" spans="2:3" x14ac:dyDescent="0.25">
      <c r="B240" t="s">
        <v>49</v>
      </c>
      <c r="C240">
        <v>81</v>
      </c>
    </row>
    <row r="241" spans="2:3" x14ac:dyDescent="0.25">
      <c r="B241" t="s">
        <v>50</v>
      </c>
      <c r="C241">
        <v>80</v>
      </c>
    </row>
    <row r="242" spans="2:3" x14ac:dyDescent="0.25">
      <c r="B242" t="s">
        <v>41</v>
      </c>
      <c r="C242">
        <v>80</v>
      </c>
    </row>
    <row r="243" spans="2:3" x14ac:dyDescent="0.25">
      <c r="B243" t="s">
        <v>38</v>
      </c>
      <c r="C243">
        <v>71</v>
      </c>
    </row>
    <row r="244" spans="2:3" x14ac:dyDescent="0.25">
      <c r="B244" t="s">
        <v>53</v>
      </c>
      <c r="C244">
        <v>63</v>
      </c>
    </row>
    <row r="245" spans="2:3" x14ac:dyDescent="0.25">
      <c r="B245" s="65"/>
    </row>
    <row r="246" spans="2:3" x14ac:dyDescent="0.25">
      <c r="B246" s="65"/>
    </row>
    <row r="247" spans="2:3" x14ac:dyDescent="0.25">
      <c r="B247" s="65"/>
    </row>
    <row r="249" spans="2:3" x14ac:dyDescent="0.25">
      <c r="B249" s="65" t="s">
        <v>133</v>
      </c>
      <c r="C249" s="3">
        <v>59.4</v>
      </c>
    </row>
    <row r="250" spans="2:3" x14ac:dyDescent="0.25">
      <c r="B250" s="65" t="s">
        <v>38</v>
      </c>
      <c r="C250" s="3">
        <v>64.793281653746774</v>
      </c>
    </row>
    <row r="251" spans="2:3" x14ac:dyDescent="0.25">
      <c r="B251" t="s">
        <v>49</v>
      </c>
      <c r="C251" s="3">
        <v>72.204968944099377</v>
      </c>
    </row>
    <row r="252" spans="2:3" x14ac:dyDescent="0.25">
      <c r="B252" s="65" t="s">
        <v>46</v>
      </c>
      <c r="C252" s="3">
        <v>74.165229659821293</v>
      </c>
    </row>
    <row r="253" spans="2:3" x14ac:dyDescent="0.25">
      <c r="B253" s="65" t="s">
        <v>41</v>
      </c>
      <c r="C253" s="3">
        <v>74.671392704179596</v>
      </c>
    </row>
    <row r="254" spans="2:3" x14ac:dyDescent="0.25">
      <c r="B254" s="65" t="s">
        <v>42</v>
      </c>
      <c r="C254" s="3">
        <v>75.584472871636521</v>
      </c>
    </row>
    <row r="255" spans="2:3" x14ac:dyDescent="0.25">
      <c r="B255" s="65" t="s">
        <v>37</v>
      </c>
      <c r="C255" s="3">
        <v>76.017406720928363</v>
      </c>
    </row>
    <row r="256" spans="2:3" x14ac:dyDescent="0.25">
      <c r="B256" s="65" t="s">
        <v>50</v>
      </c>
      <c r="C256" s="3">
        <v>76.734776451547646</v>
      </c>
    </row>
    <row r="257" spans="2:3" x14ac:dyDescent="0.25">
      <c r="B257" s="65" t="s">
        <v>48</v>
      </c>
      <c r="C257" s="3">
        <v>76.833762431218133</v>
      </c>
    </row>
    <row r="258" spans="2:3" x14ac:dyDescent="0.25">
      <c r="B258" t="s">
        <v>28</v>
      </c>
      <c r="C258" s="3">
        <v>78.400659521846663</v>
      </c>
    </row>
    <row r="259" spans="2:3" x14ac:dyDescent="0.25">
      <c r="B259" s="65" t="s">
        <v>43</v>
      </c>
      <c r="C259" s="3">
        <v>78.774864376130196</v>
      </c>
    </row>
    <row r="260" spans="2:3" x14ac:dyDescent="0.25">
      <c r="B260" s="65" t="s">
        <v>35</v>
      </c>
      <c r="C260" s="3">
        <v>78.971578774437319</v>
      </c>
    </row>
    <row r="261" spans="2:3" x14ac:dyDescent="0.25">
      <c r="B261" s="65" t="s">
        <v>47</v>
      </c>
      <c r="C261" s="3">
        <v>80.165600301091459</v>
      </c>
    </row>
    <row r="262" spans="2:3" x14ac:dyDescent="0.25">
      <c r="B262" s="65" t="s">
        <v>36</v>
      </c>
      <c r="C262" s="3">
        <v>82.631022504153449</v>
      </c>
    </row>
    <row r="263" spans="2:3" x14ac:dyDescent="0.25">
      <c r="B263" s="65" t="s">
        <v>44</v>
      </c>
      <c r="C263" s="3">
        <v>85.541699142634457</v>
      </c>
    </row>
    <row r="264" spans="2:3" x14ac:dyDescent="0.25">
      <c r="B264" s="65" t="s">
        <v>40</v>
      </c>
      <c r="C264" s="3">
        <v>86.212121212121218</v>
      </c>
    </row>
    <row r="265" spans="2:3" x14ac:dyDescent="0.25">
      <c r="B265" s="65" t="s">
        <v>45</v>
      </c>
      <c r="C265" s="3">
        <v>86.312344843150527</v>
      </c>
    </row>
    <row r="266" spans="2:3" x14ac:dyDescent="0.25">
      <c r="B266" s="65" t="s">
        <v>132</v>
      </c>
      <c r="C266" s="3">
        <v>88.011797362942403</v>
      </c>
    </row>
    <row r="267" spans="2:3" x14ac:dyDescent="0.25">
      <c r="B267" s="65" t="s">
        <v>39</v>
      </c>
      <c r="C267" s="3">
        <v>88.381839348079168</v>
      </c>
    </row>
    <row r="268" spans="2:3" x14ac:dyDescent="0.25">
      <c r="B268" s="65" t="s">
        <v>131</v>
      </c>
      <c r="C268" s="3">
        <v>93.996526916397912</v>
      </c>
    </row>
    <row r="270" spans="2:3" x14ac:dyDescent="0.25">
      <c r="B270" s="65" t="s">
        <v>28</v>
      </c>
      <c r="C270">
        <v>92</v>
      </c>
    </row>
    <row r="271" spans="2:3" x14ac:dyDescent="0.25">
      <c r="B271" s="65" t="s">
        <v>35</v>
      </c>
      <c r="C271">
        <v>91</v>
      </c>
    </row>
    <row r="272" spans="2:3" x14ac:dyDescent="0.25">
      <c r="B272" s="65" t="s">
        <v>36</v>
      </c>
      <c r="C272">
        <v>88</v>
      </c>
    </row>
    <row r="273" spans="2:3" x14ac:dyDescent="0.25">
      <c r="B273" s="65" t="s">
        <v>37</v>
      </c>
      <c r="C273">
        <v>88</v>
      </c>
    </row>
    <row r="274" spans="2:3" x14ac:dyDescent="0.25">
      <c r="B274" t="s">
        <v>38</v>
      </c>
      <c r="C274">
        <v>87</v>
      </c>
    </row>
    <row r="275" spans="2:3" x14ac:dyDescent="0.25">
      <c r="B275" s="65" t="s">
        <v>39</v>
      </c>
      <c r="C275">
        <v>86</v>
      </c>
    </row>
    <row r="276" spans="2:3" x14ac:dyDescent="0.25">
      <c r="B276" s="65" t="s">
        <v>40</v>
      </c>
      <c r="C276">
        <v>84</v>
      </c>
    </row>
    <row r="277" spans="2:3" x14ac:dyDescent="0.25">
      <c r="B277" s="65" t="s">
        <v>41</v>
      </c>
      <c r="C277">
        <v>83</v>
      </c>
    </row>
    <row r="278" spans="2:3" x14ac:dyDescent="0.25">
      <c r="B278" s="65" t="s">
        <v>42</v>
      </c>
      <c r="C278">
        <v>82</v>
      </c>
    </row>
    <row r="279" spans="2:3" x14ac:dyDescent="0.25">
      <c r="B279" s="65" t="s">
        <v>43</v>
      </c>
      <c r="C279">
        <v>82</v>
      </c>
    </row>
    <row r="280" spans="2:3" x14ac:dyDescent="0.25">
      <c r="B280" s="65" t="s">
        <v>44</v>
      </c>
      <c r="C280">
        <v>81</v>
      </c>
    </row>
    <row r="281" spans="2:3" x14ac:dyDescent="0.25">
      <c r="B281" s="65" t="s">
        <v>45</v>
      </c>
      <c r="C281">
        <v>81</v>
      </c>
    </row>
    <row r="282" spans="2:3" x14ac:dyDescent="0.25">
      <c r="B282" s="65" t="s">
        <v>46</v>
      </c>
      <c r="C282">
        <v>80</v>
      </c>
    </row>
    <row r="283" spans="2:3" x14ac:dyDescent="0.25">
      <c r="B283" s="65" t="s">
        <v>47</v>
      </c>
      <c r="C283">
        <v>80</v>
      </c>
    </row>
    <row r="284" spans="2:3" x14ac:dyDescent="0.25">
      <c r="B284" s="65" t="s">
        <v>48</v>
      </c>
      <c r="C284">
        <v>79</v>
      </c>
    </row>
    <row r="285" spans="2:3" x14ac:dyDescent="0.25">
      <c r="B285" s="65" t="s">
        <v>49</v>
      </c>
      <c r="C285">
        <v>78</v>
      </c>
    </row>
    <row r="286" spans="2:3" x14ac:dyDescent="0.25">
      <c r="B286" s="65" t="s">
        <v>50</v>
      </c>
      <c r="C286">
        <v>77</v>
      </c>
    </row>
    <row r="287" spans="2:3" x14ac:dyDescent="0.25">
      <c r="B287" t="s">
        <v>131</v>
      </c>
      <c r="C287">
        <v>76</v>
      </c>
    </row>
    <row r="288" spans="2:3" x14ac:dyDescent="0.25">
      <c r="B288" s="65" t="s">
        <v>132</v>
      </c>
      <c r="C288">
        <v>68</v>
      </c>
    </row>
    <row r="289" spans="2:12" x14ac:dyDescent="0.25">
      <c r="B289" s="65" t="s">
        <v>133</v>
      </c>
      <c r="C289">
        <v>61</v>
      </c>
    </row>
    <row r="290" spans="2:12" x14ac:dyDescent="0.25">
      <c r="B290" s="65"/>
    </row>
    <row r="291" spans="2:12" x14ac:dyDescent="0.25">
      <c r="K291" s="65" t="s">
        <v>70</v>
      </c>
    </row>
    <row r="292" spans="2:12" x14ac:dyDescent="0.25">
      <c r="K292" s="65" t="s">
        <v>133</v>
      </c>
      <c r="L292" s="3">
        <v>62.8</v>
      </c>
    </row>
    <row r="293" spans="2:12" x14ac:dyDescent="0.25">
      <c r="K293" s="65" t="s">
        <v>38</v>
      </c>
      <c r="L293" s="3">
        <v>73.473788984737894</v>
      </c>
    </row>
    <row r="294" spans="2:12" x14ac:dyDescent="0.25">
      <c r="K294" s="65" t="s">
        <v>50</v>
      </c>
      <c r="L294" s="3">
        <v>83.211678832116789</v>
      </c>
    </row>
    <row r="295" spans="2:12" x14ac:dyDescent="0.25">
      <c r="K295" s="65" t="s">
        <v>42</v>
      </c>
      <c r="L295" s="3">
        <v>83.666524883028501</v>
      </c>
    </row>
    <row r="296" spans="2:12" x14ac:dyDescent="0.25">
      <c r="K296" s="65" t="s">
        <v>28</v>
      </c>
      <c r="L296" s="3">
        <v>84.807769056804574</v>
      </c>
    </row>
    <row r="297" spans="2:12" x14ac:dyDescent="0.25">
      <c r="K297" s="65" t="s">
        <v>46</v>
      </c>
      <c r="L297" s="3">
        <v>84.852294154619742</v>
      </c>
    </row>
    <row r="298" spans="2:12" x14ac:dyDescent="0.25">
      <c r="K298" s="65" t="s">
        <v>49</v>
      </c>
      <c r="L298" s="3">
        <v>84.8912628767646</v>
      </c>
    </row>
    <row r="299" spans="2:12" x14ac:dyDescent="0.25">
      <c r="K299" t="s">
        <v>43</v>
      </c>
      <c r="L299" s="3">
        <v>85.179481104134581</v>
      </c>
    </row>
    <row r="300" spans="2:12" x14ac:dyDescent="0.25">
      <c r="K300" s="65" t="s">
        <v>35</v>
      </c>
      <c r="L300" s="3">
        <v>85.688607378241883</v>
      </c>
    </row>
    <row r="301" spans="2:12" x14ac:dyDescent="0.25">
      <c r="K301" s="65" t="s">
        <v>48</v>
      </c>
      <c r="L301" s="3">
        <v>85.738434163701072</v>
      </c>
    </row>
    <row r="302" spans="2:12" x14ac:dyDescent="0.25">
      <c r="K302" s="65" t="s">
        <v>37</v>
      </c>
      <c r="L302" s="3">
        <v>86.632493547097098</v>
      </c>
    </row>
    <row r="303" spans="2:12" x14ac:dyDescent="0.25">
      <c r="K303" t="s">
        <v>41</v>
      </c>
      <c r="L303" s="3">
        <v>86.95463895204071</v>
      </c>
    </row>
    <row r="304" spans="2:12" x14ac:dyDescent="0.25">
      <c r="K304" s="65" t="s">
        <v>36</v>
      </c>
      <c r="L304" s="3">
        <v>87.933118452860597</v>
      </c>
    </row>
    <row r="305" spans="2:14" x14ac:dyDescent="0.25">
      <c r="K305" s="65" t="s">
        <v>45</v>
      </c>
      <c r="L305" s="3">
        <v>88.376515331590213</v>
      </c>
    </row>
    <row r="306" spans="2:14" x14ac:dyDescent="0.25">
      <c r="K306" s="65" t="s">
        <v>131</v>
      </c>
      <c r="L306" s="3">
        <v>88.8</v>
      </c>
    </row>
    <row r="307" spans="2:14" x14ac:dyDescent="0.25">
      <c r="K307" s="65" t="s">
        <v>132</v>
      </c>
      <c r="L307" s="3">
        <v>89.433840702263026</v>
      </c>
    </row>
    <row r="308" spans="2:14" x14ac:dyDescent="0.25">
      <c r="K308" s="65" t="s">
        <v>40</v>
      </c>
      <c r="L308" s="3">
        <v>89.595528133734121</v>
      </c>
    </row>
    <row r="309" spans="2:14" x14ac:dyDescent="0.25">
      <c r="K309" s="65" t="s">
        <v>39</v>
      </c>
      <c r="L309" s="3">
        <v>89.786691398098768</v>
      </c>
    </row>
    <row r="310" spans="2:14" x14ac:dyDescent="0.25">
      <c r="K310" s="65" t="s">
        <v>47</v>
      </c>
      <c r="L310" s="3">
        <v>89.904117315284822</v>
      </c>
    </row>
    <row r="311" spans="2:14" x14ac:dyDescent="0.25">
      <c r="K311" s="65" t="s">
        <v>44</v>
      </c>
      <c r="L311" s="3">
        <v>94.206944686791132</v>
      </c>
    </row>
    <row r="312" spans="2:14" x14ac:dyDescent="0.25">
      <c r="B312" s="65"/>
      <c r="C312" s="3"/>
    </row>
    <row r="313" spans="2:14" x14ac:dyDescent="0.25">
      <c r="B313" s="65"/>
      <c r="C313" s="3"/>
    </row>
    <row r="314" spans="2:14" x14ac:dyDescent="0.25">
      <c r="B314" s="65"/>
      <c r="C314" s="3"/>
    </row>
    <row r="315" spans="2:14" x14ac:dyDescent="0.25">
      <c r="M315" s="65" t="s">
        <v>69</v>
      </c>
    </row>
    <row r="316" spans="2:14" x14ac:dyDescent="0.25">
      <c r="M316" s="65" t="s">
        <v>133</v>
      </c>
      <c r="N316" s="3">
        <v>75.600036228602477</v>
      </c>
    </row>
    <row r="317" spans="2:14" x14ac:dyDescent="0.25">
      <c r="M317" s="65" t="s">
        <v>38</v>
      </c>
      <c r="N317" s="3">
        <v>81.229976319821702</v>
      </c>
    </row>
    <row r="318" spans="2:14" x14ac:dyDescent="0.25">
      <c r="M318" s="65" t="s">
        <v>41</v>
      </c>
      <c r="N318" s="3">
        <v>82.092710136564719</v>
      </c>
    </row>
    <row r="319" spans="2:14" x14ac:dyDescent="0.25">
      <c r="M319" t="s">
        <v>48</v>
      </c>
      <c r="N319" s="3">
        <v>84.110916322645096</v>
      </c>
    </row>
    <row r="320" spans="2:14" x14ac:dyDescent="0.25">
      <c r="M320" s="65" t="s">
        <v>49</v>
      </c>
      <c r="N320" s="3">
        <v>85.741239892183287</v>
      </c>
    </row>
    <row r="321" spans="13:14" x14ac:dyDescent="0.25">
      <c r="M321" t="s">
        <v>131</v>
      </c>
      <c r="N321" s="3">
        <v>86.796422935297215</v>
      </c>
    </row>
    <row r="322" spans="13:14" x14ac:dyDescent="0.25">
      <c r="M322" s="65" t="s">
        <v>37</v>
      </c>
      <c r="N322" s="3">
        <v>86.824496450528173</v>
      </c>
    </row>
    <row r="323" spans="13:14" x14ac:dyDescent="0.25">
      <c r="M323" s="65" t="s">
        <v>28</v>
      </c>
      <c r="N323" s="3">
        <v>87.039724288046429</v>
      </c>
    </row>
    <row r="324" spans="13:14" x14ac:dyDescent="0.25">
      <c r="M324" s="65" t="s">
        <v>45</v>
      </c>
      <c r="N324" s="3">
        <v>87.50675456608667</v>
      </c>
    </row>
    <row r="325" spans="13:14" x14ac:dyDescent="0.25">
      <c r="M325" s="65" t="s">
        <v>35</v>
      </c>
      <c r="N325" s="3">
        <v>88.818693865124061</v>
      </c>
    </row>
    <row r="326" spans="13:14" x14ac:dyDescent="0.25">
      <c r="M326" s="65" t="s">
        <v>36</v>
      </c>
      <c r="N326" s="3">
        <v>89.345794392523359</v>
      </c>
    </row>
    <row r="327" spans="13:14" x14ac:dyDescent="0.25">
      <c r="M327" s="65" t="s">
        <v>132</v>
      </c>
      <c r="N327" s="3">
        <v>89.613054524135237</v>
      </c>
    </row>
    <row r="328" spans="13:14" x14ac:dyDescent="0.25">
      <c r="M328" s="65" t="s">
        <v>43</v>
      </c>
      <c r="N328" s="3">
        <v>89.802086380033145</v>
      </c>
    </row>
    <row r="329" spans="13:14" x14ac:dyDescent="0.25">
      <c r="M329" s="65" t="s">
        <v>42</v>
      </c>
      <c r="N329" s="3">
        <v>89.965055713061247</v>
      </c>
    </row>
    <row r="330" spans="13:14" x14ac:dyDescent="0.25">
      <c r="M330" s="65" t="s">
        <v>46</v>
      </c>
      <c r="N330" s="3">
        <v>90.511021053672039</v>
      </c>
    </row>
    <row r="331" spans="13:14" x14ac:dyDescent="0.25">
      <c r="M331" s="65" t="s">
        <v>50</v>
      </c>
      <c r="N331" s="3">
        <v>90.867894788690776</v>
      </c>
    </row>
    <row r="332" spans="13:14" x14ac:dyDescent="0.25">
      <c r="M332" s="65" t="s">
        <v>47</v>
      </c>
      <c r="N332" s="3">
        <v>91.33409350057012</v>
      </c>
    </row>
    <row r="333" spans="13:14" x14ac:dyDescent="0.25">
      <c r="M333" s="65" t="s">
        <v>39</v>
      </c>
      <c r="N333" s="3">
        <v>92.560396239765495</v>
      </c>
    </row>
    <row r="334" spans="13:14" x14ac:dyDescent="0.25">
      <c r="M334" s="65" t="s">
        <v>40</v>
      </c>
      <c r="N334" s="3">
        <v>92.747485442032826</v>
      </c>
    </row>
    <row r="335" spans="13:14" x14ac:dyDescent="0.25">
      <c r="M335" s="65" t="s">
        <v>44</v>
      </c>
      <c r="N335" s="3">
        <v>93.349494097807764</v>
      </c>
    </row>
    <row r="337" spans="2:3" x14ac:dyDescent="0.25">
      <c r="B337" s="65" t="s">
        <v>39</v>
      </c>
      <c r="C337">
        <v>92</v>
      </c>
    </row>
    <row r="338" spans="2:3" x14ac:dyDescent="0.25">
      <c r="B338" s="65" t="s">
        <v>60</v>
      </c>
      <c r="C338">
        <v>92</v>
      </c>
    </row>
    <row r="339" spans="2:3" x14ac:dyDescent="0.25">
      <c r="B339" s="65" t="s">
        <v>47</v>
      </c>
      <c r="C339">
        <v>91</v>
      </c>
    </row>
    <row r="340" spans="2:3" x14ac:dyDescent="0.25">
      <c r="B340" s="65" t="s">
        <v>46</v>
      </c>
      <c r="C340">
        <v>91</v>
      </c>
    </row>
    <row r="341" spans="2:3" x14ac:dyDescent="0.25">
      <c r="B341" s="65" t="s">
        <v>36</v>
      </c>
      <c r="C341">
        <v>89</v>
      </c>
    </row>
    <row r="342" spans="2:3" x14ac:dyDescent="0.25">
      <c r="B342" s="65" t="s">
        <v>35</v>
      </c>
      <c r="C342">
        <v>89</v>
      </c>
    </row>
    <row r="343" spans="2:3" x14ac:dyDescent="0.25">
      <c r="B343" s="65" t="s">
        <v>52</v>
      </c>
      <c r="C343">
        <v>88</v>
      </c>
    </row>
    <row r="344" spans="2:3" x14ac:dyDescent="0.25">
      <c r="B344" t="s">
        <v>51</v>
      </c>
      <c r="C344">
        <v>87</v>
      </c>
    </row>
    <row r="345" spans="2:3" x14ac:dyDescent="0.25">
      <c r="B345" s="65" t="s">
        <v>28</v>
      </c>
      <c r="C345">
        <v>87</v>
      </c>
    </row>
    <row r="346" spans="2:3" x14ac:dyDescent="0.25">
      <c r="B346" s="65" t="s">
        <v>45</v>
      </c>
      <c r="C346">
        <v>87</v>
      </c>
    </row>
    <row r="347" spans="2:3" x14ac:dyDescent="0.25">
      <c r="B347" s="65" t="s">
        <v>37</v>
      </c>
      <c r="C347">
        <v>86</v>
      </c>
    </row>
    <row r="348" spans="2:3" x14ac:dyDescent="0.25">
      <c r="B348" s="65" t="s">
        <v>43</v>
      </c>
      <c r="C348">
        <v>86</v>
      </c>
    </row>
    <row r="349" spans="2:3" x14ac:dyDescent="0.25">
      <c r="B349" s="65" t="s">
        <v>49</v>
      </c>
      <c r="C349">
        <v>85</v>
      </c>
    </row>
    <row r="350" spans="2:3" x14ac:dyDescent="0.25">
      <c r="B350" s="65" t="s">
        <v>48</v>
      </c>
      <c r="C350">
        <v>82</v>
      </c>
    </row>
    <row r="351" spans="2:3" x14ac:dyDescent="0.25">
      <c r="B351" t="s">
        <v>41</v>
      </c>
      <c r="C351">
        <v>80</v>
      </c>
    </row>
    <row r="352" spans="2:3" x14ac:dyDescent="0.25">
      <c r="B352" s="65" t="s">
        <v>50</v>
      </c>
      <c r="C352">
        <v>80</v>
      </c>
    </row>
    <row r="353" spans="2:3" x14ac:dyDescent="0.25">
      <c r="B353" s="65" t="s">
        <v>38</v>
      </c>
      <c r="C353">
        <v>77</v>
      </c>
    </row>
    <row r="354" spans="2:3" x14ac:dyDescent="0.25">
      <c r="B354" s="65" t="s">
        <v>53</v>
      </c>
      <c r="C354">
        <v>69</v>
      </c>
    </row>
    <row r="355" spans="2:3" x14ac:dyDescent="0.25">
      <c r="B355" s="65" t="s">
        <v>44</v>
      </c>
      <c r="C355">
        <v>0</v>
      </c>
    </row>
    <row r="356" spans="2:3" x14ac:dyDescent="0.25">
      <c r="B356" s="65" t="s">
        <v>42</v>
      </c>
      <c r="C356">
        <v>0</v>
      </c>
    </row>
    <row r="357" spans="2:3" x14ac:dyDescent="0.25">
      <c r="B357" s="67" t="s">
        <v>71</v>
      </c>
    </row>
    <row r="358" spans="2:3" x14ac:dyDescent="0.25">
      <c r="B358" s="65" t="s">
        <v>36</v>
      </c>
      <c r="C358">
        <v>83</v>
      </c>
    </row>
    <row r="359" spans="2:3" x14ac:dyDescent="0.25">
      <c r="B359" s="65" t="s">
        <v>35</v>
      </c>
      <c r="C359">
        <v>78</v>
      </c>
    </row>
    <row r="360" spans="2:3" x14ac:dyDescent="0.25">
      <c r="B360" s="65" t="s">
        <v>45</v>
      </c>
      <c r="C360">
        <v>75</v>
      </c>
    </row>
    <row r="361" spans="2:3" x14ac:dyDescent="0.25">
      <c r="B361" s="65" t="s">
        <v>37</v>
      </c>
      <c r="C361">
        <v>64</v>
      </c>
    </row>
    <row r="362" spans="2:3" x14ac:dyDescent="0.25">
      <c r="B362" s="65" t="s">
        <v>42</v>
      </c>
      <c r="C362">
        <v>46</v>
      </c>
    </row>
    <row r="363" spans="2:3" x14ac:dyDescent="0.25">
      <c r="B363" s="65" t="s">
        <v>46</v>
      </c>
      <c r="C363">
        <v>0</v>
      </c>
    </row>
    <row r="364" spans="2:3" x14ac:dyDescent="0.25">
      <c r="B364" s="65" t="s">
        <v>52</v>
      </c>
      <c r="C364">
        <v>0</v>
      </c>
    </row>
    <row r="365" spans="2:3" x14ac:dyDescent="0.25">
      <c r="B365" t="s">
        <v>51</v>
      </c>
      <c r="C365">
        <v>0</v>
      </c>
    </row>
    <row r="366" spans="2:3" x14ac:dyDescent="0.25">
      <c r="B366" s="65" t="s">
        <v>28</v>
      </c>
      <c r="C366">
        <v>0</v>
      </c>
    </row>
    <row r="367" spans="2:3" x14ac:dyDescent="0.25">
      <c r="B367" s="65" t="s">
        <v>47</v>
      </c>
      <c r="C367">
        <v>0</v>
      </c>
    </row>
    <row r="368" spans="2:3" x14ac:dyDescent="0.25">
      <c r="B368" s="65" t="s">
        <v>60</v>
      </c>
      <c r="C368">
        <v>0</v>
      </c>
    </row>
    <row r="369" spans="2:32" x14ac:dyDescent="0.25">
      <c r="B369" s="65" t="s">
        <v>43</v>
      </c>
      <c r="C369">
        <v>0</v>
      </c>
    </row>
    <row r="370" spans="2:32" x14ac:dyDescent="0.25">
      <c r="B370" s="65" t="s">
        <v>49</v>
      </c>
      <c r="C370">
        <v>0</v>
      </c>
    </row>
    <row r="371" spans="2:32" x14ac:dyDescent="0.25">
      <c r="B371" s="65" t="s">
        <v>48</v>
      </c>
      <c r="C371">
        <v>0</v>
      </c>
    </row>
    <row r="372" spans="2:32" x14ac:dyDescent="0.25">
      <c r="B372" t="s">
        <v>41</v>
      </c>
      <c r="C372">
        <v>0</v>
      </c>
    </row>
    <row r="373" spans="2:32" x14ac:dyDescent="0.25">
      <c r="B373" s="65" t="s">
        <v>50</v>
      </c>
      <c r="C373">
        <v>0</v>
      </c>
    </row>
    <row r="374" spans="2:32" x14ac:dyDescent="0.25">
      <c r="B374" s="65" t="s">
        <v>38</v>
      </c>
      <c r="C374">
        <v>0</v>
      </c>
    </row>
    <row r="375" spans="2:32" x14ac:dyDescent="0.25">
      <c r="B375" s="65" t="s">
        <v>53</v>
      </c>
      <c r="C375">
        <v>0</v>
      </c>
    </row>
    <row r="376" spans="2:32" x14ac:dyDescent="0.25">
      <c r="B376" s="65" t="s">
        <v>44</v>
      </c>
      <c r="C376">
        <v>0</v>
      </c>
    </row>
    <row r="377" spans="2:32" x14ac:dyDescent="0.25">
      <c r="B377" s="65" t="s">
        <v>39</v>
      </c>
      <c r="C377">
        <v>0</v>
      </c>
    </row>
    <row r="378" spans="2:32" x14ac:dyDescent="0.25">
      <c r="AE378" s="65" t="s">
        <v>45</v>
      </c>
      <c r="AF378">
        <v>100</v>
      </c>
    </row>
    <row r="379" spans="2:32" x14ac:dyDescent="0.25">
      <c r="B379" s="65" t="s">
        <v>28</v>
      </c>
      <c r="C379">
        <v>87</v>
      </c>
      <c r="AE379" s="65" t="s">
        <v>28</v>
      </c>
      <c r="AF379">
        <v>87</v>
      </c>
    </row>
    <row r="380" spans="2:32" x14ac:dyDescent="0.25">
      <c r="B380" s="65" t="s">
        <v>49</v>
      </c>
      <c r="C380">
        <v>80</v>
      </c>
      <c r="AE380" s="65" t="s">
        <v>49</v>
      </c>
      <c r="AF380">
        <v>81</v>
      </c>
    </row>
    <row r="381" spans="2:32" x14ac:dyDescent="0.25">
      <c r="B381" s="65" t="s">
        <v>42</v>
      </c>
      <c r="C381">
        <v>77</v>
      </c>
      <c r="AE381" s="65" t="s">
        <v>42</v>
      </c>
      <c r="AF381">
        <v>78</v>
      </c>
    </row>
    <row r="382" spans="2:32" x14ac:dyDescent="0.25">
      <c r="B382" s="65" t="s">
        <v>35</v>
      </c>
      <c r="C382">
        <v>77</v>
      </c>
      <c r="AE382" s="65" t="s">
        <v>35</v>
      </c>
      <c r="AF382">
        <v>78</v>
      </c>
    </row>
    <row r="383" spans="2:32" x14ac:dyDescent="0.25">
      <c r="B383" t="s">
        <v>51</v>
      </c>
      <c r="C383">
        <v>75</v>
      </c>
      <c r="AE383" t="s">
        <v>51</v>
      </c>
      <c r="AF383">
        <v>75</v>
      </c>
    </row>
    <row r="384" spans="2:32" x14ac:dyDescent="0.25">
      <c r="B384" s="65" t="s">
        <v>36</v>
      </c>
      <c r="C384">
        <v>75</v>
      </c>
      <c r="AE384" s="65" t="s">
        <v>36</v>
      </c>
      <c r="AF384">
        <v>75</v>
      </c>
    </row>
    <row r="385" spans="2:32" x14ac:dyDescent="0.25">
      <c r="B385" s="65" t="s">
        <v>37</v>
      </c>
      <c r="C385">
        <v>71</v>
      </c>
      <c r="AE385" s="65" t="s">
        <v>37</v>
      </c>
      <c r="AF385">
        <v>72</v>
      </c>
    </row>
    <row r="386" spans="2:32" x14ac:dyDescent="0.25">
      <c r="B386" t="s">
        <v>41</v>
      </c>
      <c r="C386">
        <v>69</v>
      </c>
      <c r="AE386" t="s">
        <v>41</v>
      </c>
      <c r="AF386">
        <v>69</v>
      </c>
    </row>
    <row r="387" spans="2:32" x14ac:dyDescent="0.25">
      <c r="B387" s="65" t="s">
        <v>45</v>
      </c>
      <c r="C387">
        <v>29</v>
      </c>
    </row>
    <row r="388" spans="2:32" x14ac:dyDescent="0.25">
      <c r="B388" s="65" t="s">
        <v>47</v>
      </c>
      <c r="C388">
        <v>0</v>
      </c>
    </row>
    <row r="389" spans="2:32" x14ac:dyDescent="0.25">
      <c r="B389" s="65" t="s">
        <v>60</v>
      </c>
      <c r="C389">
        <v>0</v>
      </c>
    </row>
    <row r="390" spans="2:32" x14ac:dyDescent="0.25">
      <c r="B390" s="65" t="s">
        <v>43</v>
      </c>
      <c r="C390">
        <v>0</v>
      </c>
    </row>
    <row r="391" spans="2:32" x14ac:dyDescent="0.25">
      <c r="B391" s="65" t="s">
        <v>52</v>
      </c>
      <c r="C391">
        <v>0</v>
      </c>
    </row>
    <row r="392" spans="2:32" x14ac:dyDescent="0.25">
      <c r="B392" s="65" t="s">
        <v>48</v>
      </c>
      <c r="C392">
        <v>0</v>
      </c>
    </row>
    <row r="393" spans="2:32" x14ac:dyDescent="0.25">
      <c r="B393" s="65" t="s">
        <v>46</v>
      </c>
      <c r="C393">
        <v>0</v>
      </c>
    </row>
    <row r="394" spans="2:32" x14ac:dyDescent="0.25">
      <c r="B394" s="65" t="s">
        <v>50</v>
      </c>
      <c r="C394">
        <v>0</v>
      </c>
    </row>
    <row r="395" spans="2:32" x14ac:dyDescent="0.25">
      <c r="B395" s="65" t="s">
        <v>38</v>
      </c>
      <c r="C395">
        <v>0</v>
      </c>
    </row>
    <row r="396" spans="2:32" x14ac:dyDescent="0.25">
      <c r="B396" s="65" t="s">
        <v>53</v>
      </c>
      <c r="C396">
        <v>0</v>
      </c>
    </row>
    <row r="397" spans="2:32" x14ac:dyDescent="0.25">
      <c r="B397" s="65" t="s">
        <v>44</v>
      </c>
      <c r="C397">
        <v>0</v>
      </c>
    </row>
    <row r="398" spans="2:32" x14ac:dyDescent="0.25">
      <c r="B398" s="65" t="s">
        <v>39</v>
      </c>
      <c r="C398">
        <v>0</v>
      </c>
    </row>
    <row r="404" spans="2:3" x14ac:dyDescent="0.25">
      <c r="B404" t="s">
        <v>133</v>
      </c>
      <c r="C404" s="3">
        <v>63.08009257401239</v>
      </c>
    </row>
    <row r="405" spans="2:3" x14ac:dyDescent="0.25">
      <c r="B405" t="s">
        <v>38</v>
      </c>
      <c r="C405" s="3">
        <v>73.353030063826424</v>
      </c>
    </row>
    <row r="406" spans="2:3" x14ac:dyDescent="0.25">
      <c r="B406" t="s">
        <v>41</v>
      </c>
      <c r="C406" s="3">
        <v>80.165856750475385</v>
      </c>
    </row>
    <row r="407" spans="2:3" x14ac:dyDescent="0.25">
      <c r="B407" t="s">
        <v>49</v>
      </c>
      <c r="C407" s="3">
        <v>81.625346818222496</v>
      </c>
    </row>
    <row r="408" spans="2:3" x14ac:dyDescent="0.25">
      <c r="B408" t="s">
        <v>48</v>
      </c>
      <c r="C408" s="3">
        <v>81.876257224512031</v>
      </c>
    </row>
    <row r="409" spans="2:3" x14ac:dyDescent="0.25">
      <c r="B409" t="s">
        <v>46</v>
      </c>
      <c r="C409" s="3">
        <v>83.024888321633696</v>
      </c>
    </row>
    <row r="410" spans="2:3" x14ac:dyDescent="0.25">
      <c r="B410" t="s">
        <v>37</v>
      </c>
      <c r="C410" s="3">
        <v>83.163019165826057</v>
      </c>
    </row>
    <row r="411" spans="2:3" x14ac:dyDescent="0.25">
      <c r="B411" t="s">
        <v>50</v>
      </c>
      <c r="C411" s="3">
        <v>83.896438907763937</v>
      </c>
    </row>
    <row r="412" spans="2:3" x14ac:dyDescent="0.25">
      <c r="B412" t="s">
        <v>35</v>
      </c>
      <c r="C412" s="3">
        <v>84.224007451391316</v>
      </c>
    </row>
    <row r="413" spans="2:3" x14ac:dyDescent="0.25">
      <c r="B413" t="s">
        <v>42</v>
      </c>
      <c r="C413" s="3">
        <v>84.363827048672348</v>
      </c>
    </row>
    <row r="414" spans="2:3" x14ac:dyDescent="0.25">
      <c r="B414" t="s">
        <v>28</v>
      </c>
      <c r="C414" s="3">
        <v>83.808035016413939</v>
      </c>
    </row>
    <row r="415" spans="2:3" x14ac:dyDescent="0.25">
      <c r="B415" t="s">
        <v>43</v>
      </c>
      <c r="C415" s="3">
        <v>84.915308405241291</v>
      </c>
    </row>
    <row r="416" spans="2:3" x14ac:dyDescent="0.25">
      <c r="B416" t="s">
        <v>36</v>
      </c>
      <c r="C416" s="3">
        <v>86.604502657692791</v>
      </c>
    </row>
    <row r="417" spans="2:3" x14ac:dyDescent="0.25">
      <c r="B417" t="s">
        <v>45</v>
      </c>
      <c r="C417" s="3">
        <v>87.168518518518525</v>
      </c>
    </row>
    <row r="418" spans="2:3" x14ac:dyDescent="0.25">
      <c r="B418" t="s">
        <v>47</v>
      </c>
      <c r="C418" s="3">
        <v>87.345989106869013</v>
      </c>
    </row>
    <row r="419" spans="2:3" x14ac:dyDescent="0.25">
      <c r="B419" t="s">
        <v>131</v>
      </c>
      <c r="C419" s="3">
        <v>88.729144758526516</v>
      </c>
    </row>
    <row r="420" spans="2:3" x14ac:dyDescent="0.25">
      <c r="B420" t="s">
        <v>132</v>
      </c>
      <c r="C420" s="3">
        <v>89.146150514708339</v>
      </c>
    </row>
    <row r="421" spans="2:3" x14ac:dyDescent="0.25">
      <c r="B421" t="s">
        <v>39</v>
      </c>
      <c r="C421" s="3">
        <v>89.488978666099655</v>
      </c>
    </row>
    <row r="422" spans="2:3" x14ac:dyDescent="0.25">
      <c r="B422" t="s">
        <v>40</v>
      </c>
      <c r="C422" s="3">
        <v>89.515850064341166</v>
      </c>
    </row>
    <row r="423" spans="2:3" x14ac:dyDescent="0.25">
      <c r="B423" t="s">
        <v>44</v>
      </c>
      <c r="C423" s="3">
        <v>91.999463950683463</v>
      </c>
    </row>
  </sheetData>
  <autoFilter ref="B403:C423" xr:uid="{00000000-0009-0000-0000-000001000000}">
    <sortState xmlns:xlrd2="http://schemas.microsoft.com/office/spreadsheetml/2017/richdata2" ref="B404:C423">
      <sortCondition ref="C403:C423"/>
    </sortState>
  </autoFilter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K159"/>
  <sheetViews>
    <sheetView topLeftCell="G166" workbookViewId="0">
      <selection activeCell="I81" sqref="I81:L86"/>
    </sheetView>
  </sheetViews>
  <sheetFormatPr defaultRowHeight="15" x14ac:dyDescent="0.25"/>
  <cols>
    <col min="1" max="1" width="17.5703125" customWidth="1"/>
    <col min="2" max="2" width="18.28515625" customWidth="1"/>
    <col min="45" max="45" width="5.140625" customWidth="1"/>
    <col min="46" max="46" width="5.5703125" customWidth="1"/>
    <col min="47" max="47" width="6.140625" customWidth="1"/>
    <col min="48" max="48" width="7.140625" customWidth="1"/>
    <col min="49" max="49" width="5.7109375" customWidth="1"/>
  </cols>
  <sheetData>
    <row r="3" spans="1:115" ht="19.5" customHeight="1" x14ac:dyDescent="0.25">
      <c r="A3" s="61" t="s">
        <v>29</v>
      </c>
      <c r="B3">
        <v>142.19999999999999</v>
      </c>
      <c r="C3">
        <v>33.696682464454973</v>
      </c>
      <c r="D3">
        <v>169.4</v>
      </c>
      <c r="E3">
        <v>40.142180094786731</v>
      </c>
      <c r="F3">
        <v>110.4</v>
      </c>
      <c r="G3">
        <v>26.161137440758292</v>
      </c>
      <c r="H3">
        <v>165.4</v>
      </c>
      <c r="I3">
        <v>24.252199413489738</v>
      </c>
      <c r="J3">
        <v>339.4</v>
      </c>
      <c r="K3">
        <v>49.765395894428153</v>
      </c>
      <c r="L3">
        <v>177.2</v>
      </c>
      <c r="M3">
        <v>25.98240469208211</v>
      </c>
      <c r="N3">
        <v>176.6</v>
      </c>
      <c r="O3">
        <v>27.379844961240309</v>
      </c>
      <c r="P3">
        <v>300.39999999999998</v>
      </c>
      <c r="Q3">
        <v>46.573643410852711</v>
      </c>
      <c r="R3">
        <v>168</v>
      </c>
      <c r="S3">
        <v>26.046511627906977</v>
      </c>
      <c r="T3">
        <v>622.79999999999995</v>
      </c>
      <c r="U3">
        <v>41.519999999999996</v>
      </c>
      <c r="V3">
        <v>570</v>
      </c>
      <c r="W3">
        <v>38</v>
      </c>
      <c r="X3">
        <v>307.2</v>
      </c>
      <c r="Y3">
        <v>20.48</v>
      </c>
      <c r="Z3">
        <v>120</v>
      </c>
      <c r="AA3">
        <v>21.621621621621621</v>
      </c>
      <c r="AB3">
        <v>223.4</v>
      </c>
      <c r="AC3">
        <v>40.252252252252255</v>
      </c>
      <c r="AD3">
        <v>211.6</v>
      </c>
      <c r="AE3">
        <v>38.126126126126124</v>
      </c>
      <c r="AF3">
        <v>1788.2</v>
      </c>
      <c r="AG3">
        <v>41.023170451938519</v>
      </c>
      <c r="AH3">
        <v>1674.4</v>
      </c>
      <c r="AI3">
        <v>38.412479926588667</v>
      </c>
      <c r="AJ3">
        <v>896.4</v>
      </c>
      <c r="AK3">
        <v>20.564349621472815</v>
      </c>
      <c r="AL3">
        <v>347.4</v>
      </c>
      <c r="AM3">
        <v>45.175552665799742</v>
      </c>
      <c r="AN3">
        <v>313.60000000000002</v>
      </c>
      <c r="AO3">
        <v>40.78023407022107</v>
      </c>
      <c r="AP3">
        <v>108</v>
      </c>
      <c r="AQ3">
        <v>14.044213263979193</v>
      </c>
      <c r="AR3">
        <v>56</v>
      </c>
      <c r="AS3">
        <v>31</v>
      </c>
      <c r="AT3">
        <v>83</v>
      </c>
      <c r="AU3">
        <v>45</v>
      </c>
      <c r="AV3">
        <v>43</v>
      </c>
      <c r="AW3">
        <v>24</v>
      </c>
      <c r="AX3">
        <v>52.4</v>
      </c>
      <c r="AY3">
        <v>17.100000000000001</v>
      </c>
      <c r="AZ3">
        <v>109.8</v>
      </c>
      <c r="BA3">
        <v>35.649350649350652</v>
      </c>
      <c r="BB3">
        <v>145.80000000000001</v>
      </c>
      <c r="BC3">
        <v>47.337662337662344</v>
      </c>
      <c r="BD3">
        <v>1189</v>
      </c>
      <c r="BE3">
        <v>54</v>
      </c>
      <c r="BF3">
        <v>610.79999999999995</v>
      </c>
      <c r="BG3">
        <v>28</v>
      </c>
      <c r="BH3">
        <v>401.2</v>
      </c>
      <c r="BI3">
        <v>18</v>
      </c>
      <c r="BJ3">
        <v>380.09</v>
      </c>
      <c r="BK3">
        <v>40.3492569</v>
      </c>
      <c r="BL3">
        <v>394.12</v>
      </c>
      <c r="BM3">
        <v>41.838641189999997</v>
      </c>
      <c r="BN3">
        <v>167.79</v>
      </c>
      <c r="BO3">
        <v>17.812101909999999</v>
      </c>
      <c r="BP3">
        <v>213.4</v>
      </c>
      <c r="BQ3">
        <v>19</v>
      </c>
      <c r="BR3">
        <v>515.4</v>
      </c>
      <c r="BS3">
        <v>48</v>
      </c>
      <c r="BT3">
        <v>373</v>
      </c>
      <c r="BU3">
        <v>33</v>
      </c>
      <c r="BV3">
        <v>70</v>
      </c>
      <c r="BW3">
        <v>27.131782945736433</v>
      </c>
      <c r="BX3">
        <v>120.6</v>
      </c>
      <c r="BY3">
        <v>46.744186046511629</v>
      </c>
      <c r="BZ3">
        <v>67.400000000000006</v>
      </c>
      <c r="CA3">
        <v>26.124031007751942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9.6</v>
      </c>
      <c r="CI3">
        <v>20.869565217391305</v>
      </c>
      <c r="CJ3">
        <v>17.2</v>
      </c>
      <c r="CK3">
        <v>37.391304347826086</v>
      </c>
      <c r="CL3">
        <v>19.2</v>
      </c>
      <c r="CM3">
        <v>41.739130434782609</v>
      </c>
      <c r="CN3">
        <v>229.2</v>
      </c>
      <c r="CO3">
        <v>34</v>
      </c>
      <c r="CP3">
        <v>256.2</v>
      </c>
      <c r="CQ3">
        <v>38</v>
      </c>
      <c r="CR3">
        <v>188.6</v>
      </c>
      <c r="CS3">
        <v>28</v>
      </c>
      <c r="CT3">
        <v>22</v>
      </c>
      <c r="CU3">
        <v>28</v>
      </c>
      <c r="CV3">
        <v>51</v>
      </c>
      <c r="CW3">
        <v>66</v>
      </c>
      <c r="CX3">
        <v>4</v>
      </c>
      <c r="CY3">
        <v>6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>
        <v>0</v>
      </c>
      <c r="DJ3">
        <v>0</v>
      </c>
      <c r="DK3">
        <v>0</v>
      </c>
    </row>
    <row r="4" spans="1:115" x14ac:dyDescent="0.25">
      <c r="A4" s="62" t="s">
        <v>30</v>
      </c>
      <c r="B4">
        <v>1576.4</v>
      </c>
      <c r="C4">
        <v>32.489694971145916</v>
      </c>
      <c r="D4">
        <v>2228</v>
      </c>
      <c r="E4">
        <v>45.919208573784005</v>
      </c>
      <c r="F4">
        <v>1047.5999999999999</v>
      </c>
      <c r="G4">
        <v>21.591096455070073</v>
      </c>
      <c r="H4">
        <v>1899.2</v>
      </c>
      <c r="I4">
        <v>31.20091999342862</v>
      </c>
      <c r="J4">
        <v>2908.4</v>
      </c>
      <c r="K4">
        <v>47.780515853458191</v>
      </c>
      <c r="L4">
        <v>1279.4000000000001</v>
      </c>
      <c r="M4">
        <v>21.018564153113193</v>
      </c>
      <c r="N4">
        <v>2552.4</v>
      </c>
      <c r="O4">
        <v>38.550067965564111</v>
      </c>
      <c r="P4">
        <v>2918.8</v>
      </c>
      <c r="Q4">
        <v>44.083975230327745</v>
      </c>
      <c r="R4">
        <v>1149.8</v>
      </c>
      <c r="S4">
        <v>17.365956804108141</v>
      </c>
      <c r="T4">
        <v>4120.1900000000005</v>
      </c>
      <c r="U4">
        <v>33.203239584172785</v>
      </c>
      <c r="V4">
        <v>5313.116</v>
      </c>
      <c r="W4">
        <v>42.816633088887095</v>
      </c>
      <c r="X4">
        <v>2975.6940000000004</v>
      </c>
      <c r="Y4">
        <v>23.980127326940124</v>
      </c>
      <c r="Z4">
        <v>1580.4</v>
      </c>
      <c r="AA4">
        <v>25.523255813953487</v>
      </c>
      <c r="AB4">
        <v>2432.4</v>
      </c>
      <c r="AC4">
        <v>39.282945736434108</v>
      </c>
      <c r="AD4">
        <v>2179.6</v>
      </c>
      <c r="AE4">
        <v>35.200258397932814</v>
      </c>
      <c r="AF4">
        <v>4074</v>
      </c>
      <c r="AG4">
        <v>47.427240977881254</v>
      </c>
      <c r="AH4">
        <v>3518.2</v>
      </c>
      <c r="AI4">
        <v>40.956926658905701</v>
      </c>
      <c r="AJ4">
        <v>997.8</v>
      </c>
      <c r="AK4">
        <v>11.615832363213038</v>
      </c>
      <c r="AL4">
        <v>5788.4</v>
      </c>
      <c r="AM4">
        <v>46.159489633173841</v>
      </c>
      <c r="AN4">
        <v>5022.2</v>
      </c>
      <c r="AO4">
        <v>40.049441786283893</v>
      </c>
      <c r="AP4">
        <v>1729.4</v>
      </c>
      <c r="AQ4">
        <v>13.791068580542264</v>
      </c>
      <c r="AR4">
        <v>2055</v>
      </c>
      <c r="AS4">
        <v>30</v>
      </c>
      <c r="AT4">
        <v>3001</v>
      </c>
      <c r="AU4">
        <v>45</v>
      </c>
      <c r="AV4">
        <v>1715</v>
      </c>
      <c r="AW4">
        <v>25</v>
      </c>
      <c r="AX4">
        <v>1592</v>
      </c>
      <c r="AY4">
        <v>35.112483458314955</v>
      </c>
      <c r="AZ4">
        <v>1835.2</v>
      </c>
      <c r="BA4">
        <v>40.476400529333922</v>
      </c>
      <c r="BB4">
        <v>1106.8</v>
      </c>
      <c r="BC4">
        <v>24.411116012351126</v>
      </c>
      <c r="BD4">
        <v>10264</v>
      </c>
      <c r="BE4">
        <v>69.751953788651036</v>
      </c>
      <c r="BF4">
        <v>3692</v>
      </c>
      <c r="BG4">
        <v>25.090044172612981</v>
      </c>
      <c r="BH4">
        <v>759</v>
      </c>
      <c r="BI4">
        <v>5.158002038735984</v>
      </c>
      <c r="BJ4">
        <v>4514.62</v>
      </c>
      <c r="BK4">
        <v>50.943579329999999</v>
      </c>
      <c r="BL4">
        <v>3134.78</v>
      </c>
      <c r="BM4">
        <v>35.373279170000004</v>
      </c>
      <c r="BN4">
        <v>1212.5999999999999</v>
      </c>
      <c r="BO4">
        <v>13.6831415</v>
      </c>
      <c r="BP4">
        <v>1555</v>
      </c>
      <c r="BQ4">
        <v>24</v>
      </c>
      <c r="BR4">
        <v>3176</v>
      </c>
      <c r="BS4">
        <v>50</v>
      </c>
      <c r="BT4">
        <v>1648</v>
      </c>
      <c r="BU4">
        <v>26</v>
      </c>
      <c r="BV4">
        <v>847.4</v>
      </c>
      <c r="BW4">
        <v>31.893112532931877</v>
      </c>
      <c r="BX4">
        <v>1282.5999999999999</v>
      </c>
      <c r="BY4">
        <v>48.272487768159571</v>
      </c>
      <c r="BZ4">
        <v>527</v>
      </c>
      <c r="CA4">
        <v>19.834399698908545</v>
      </c>
      <c r="CB4">
        <v>6880</v>
      </c>
      <c r="CC4">
        <v>35</v>
      </c>
      <c r="CD4">
        <v>8339.6</v>
      </c>
      <c r="CE4">
        <v>42</v>
      </c>
      <c r="CF4">
        <v>4589.3999999999996</v>
      </c>
      <c r="CG4">
        <v>23</v>
      </c>
      <c r="CH4">
        <v>553.79999999999995</v>
      </c>
      <c r="CI4">
        <v>28.66459627329192</v>
      </c>
      <c r="CJ4">
        <v>840.8</v>
      </c>
      <c r="CK4">
        <v>43.519668737060044</v>
      </c>
      <c r="CL4">
        <v>537.4</v>
      </c>
      <c r="CM4">
        <v>27.815734989648032</v>
      </c>
      <c r="CN4">
        <v>1718.8</v>
      </c>
      <c r="CO4">
        <v>35</v>
      </c>
      <c r="CP4">
        <v>2074</v>
      </c>
      <c r="CQ4">
        <v>42</v>
      </c>
      <c r="CR4">
        <v>1150.2</v>
      </c>
      <c r="CS4">
        <v>23</v>
      </c>
      <c r="CT4">
        <v>1387</v>
      </c>
      <c r="CU4">
        <v>30.403331871985969</v>
      </c>
      <c r="CV4">
        <v>3093</v>
      </c>
      <c r="CW4">
        <v>67.799210872424382</v>
      </c>
      <c r="CX4">
        <v>82</v>
      </c>
      <c r="CY4">
        <v>1.7974572555896537</v>
      </c>
      <c r="CZ4">
        <v>4722.6000000000004</v>
      </c>
      <c r="DA4">
        <v>40.966342817487863</v>
      </c>
      <c r="DB4">
        <v>5423</v>
      </c>
      <c r="DC4">
        <v>47</v>
      </c>
      <c r="DD4">
        <v>1381.8</v>
      </c>
      <c r="DE4">
        <v>11.98646773074254</v>
      </c>
      <c r="DF4">
        <v>2758.68</v>
      </c>
      <c r="DG4">
        <v>23.6411003513583</v>
      </c>
      <c r="DH4">
        <v>4168.43</v>
      </c>
      <c r="DI4">
        <v>35.722255548890224</v>
      </c>
      <c r="DJ4">
        <v>4741.8900000000003</v>
      </c>
      <c r="DK4">
        <v>40.636644099751486</v>
      </c>
    </row>
    <row r="5" spans="1:115" x14ac:dyDescent="0.25">
      <c r="A5" s="62" t="s">
        <v>31</v>
      </c>
      <c r="B5">
        <v>2968.4</v>
      </c>
      <c r="C5">
        <v>37.40894770006301</v>
      </c>
      <c r="D5">
        <v>3547</v>
      </c>
      <c r="E5">
        <v>44.700693131695019</v>
      </c>
      <c r="F5">
        <v>1419.66</v>
      </c>
      <c r="G5">
        <v>17.891115311909264</v>
      </c>
      <c r="H5">
        <v>3768.4</v>
      </c>
      <c r="I5">
        <v>34.464971648070239</v>
      </c>
      <c r="J5">
        <v>5079.6000000000004</v>
      </c>
      <c r="K5">
        <v>46.456923358331814</v>
      </c>
      <c r="L5">
        <v>2086</v>
      </c>
      <c r="M5">
        <v>19.07810499359795</v>
      </c>
      <c r="N5">
        <v>5846</v>
      </c>
      <c r="O5">
        <v>40.035611560060268</v>
      </c>
      <c r="P5">
        <v>6536</v>
      </c>
      <c r="Q5">
        <v>44.760991644980137</v>
      </c>
      <c r="R5">
        <v>2220</v>
      </c>
      <c r="S5">
        <v>15.203396794959595</v>
      </c>
      <c r="T5">
        <v>6849.8</v>
      </c>
      <c r="U5">
        <v>34.041347778550843</v>
      </c>
      <c r="V5">
        <v>8821.16</v>
      </c>
      <c r="W5">
        <v>43.838385846337346</v>
      </c>
      <c r="X5">
        <v>4451.0399999999991</v>
      </c>
      <c r="Y5">
        <v>22.120266375111811</v>
      </c>
      <c r="Z5">
        <v>3271.2</v>
      </c>
      <c r="AA5">
        <v>29.264626945786365</v>
      </c>
      <c r="AB5">
        <v>4376.2</v>
      </c>
      <c r="AC5">
        <v>39.150116299874753</v>
      </c>
      <c r="AD5">
        <v>3530.2</v>
      </c>
      <c r="AE5">
        <v>31.581678296654143</v>
      </c>
      <c r="AF5">
        <v>6104</v>
      </c>
      <c r="AG5">
        <v>56.211437517266781</v>
      </c>
      <c r="AH5">
        <v>3817.4</v>
      </c>
      <c r="AI5">
        <v>35.154249930932863</v>
      </c>
      <c r="AJ5">
        <v>937.6</v>
      </c>
      <c r="AK5">
        <v>8.6343125518003507</v>
      </c>
      <c r="AL5">
        <v>8682.7999999999993</v>
      </c>
      <c r="AM5">
        <v>45.175858480749213</v>
      </c>
      <c r="AN5">
        <v>8277.4</v>
      </c>
      <c r="AO5">
        <v>43.066597294484914</v>
      </c>
      <c r="AP5">
        <v>2259.8000000000002</v>
      </c>
      <c r="AQ5">
        <v>11.757544224765871</v>
      </c>
      <c r="AR5">
        <v>3925</v>
      </c>
      <c r="AS5">
        <v>35</v>
      </c>
      <c r="AT5">
        <v>4632</v>
      </c>
      <c r="AU5">
        <v>41</v>
      </c>
      <c r="AV5">
        <v>2670</v>
      </c>
      <c r="AW5">
        <v>24</v>
      </c>
      <c r="AX5">
        <v>4197.8</v>
      </c>
      <c r="AY5">
        <v>42.904742436631231</v>
      </c>
      <c r="AZ5">
        <v>3829.2</v>
      </c>
      <c r="BA5">
        <v>39.13736713000818</v>
      </c>
      <c r="BB5">
        <v>1757</v>
      </c>
      <c r="BC5">
        <v>17.957890433360589</v>
      </c>
      <c r="BD5">
        <v>29651</v>
      </c>
      <c r="BE5">
        <v>75.195272874822479</v>
      </c>
      <c r="BF5">
        <v>6901</v>
      </c>
      <c r="BG5">
        <v>17.501014404544531</v>
      </c>
      <c r="BH5">
        <v>2880</v>
      </c>
      <c r="BI5">
        <v>7.3037127206329888</v>
      </c>
      <c r="BJ5">
        <v>6834.58</v>
      </c>
      <c r="BK5">
        <v>52.444597909999999</v>
      </c>
      <c r="BL5">
        <v>4429.2</v>
      </c>
      <c r="BM5">
        <v>33.987108659999997</v>
      </c>
      <c r="BN5">
        <v>1768.22</v>
      </c>
      <c r="BO5">
        <v>13.568293430000001</v>
      </c>
      <c r="BP5">
        <v>2655</v>
      </c>
      <c r="BQ5">
        <v>31</v>
      </c>
      <c r="BR5">
        <v>4552</v>
      </c>
      <c r="BS5">
        <v>51</v>
      </c>
      <c r="BT5">
        <v>1691</v>
      </c>
      <c r="BU5">
        <v>19</v>
      </c>
      <c r="BV5">
        <v>1618</v>
      </c>
      <c r="BW5">
        <v>35.654473336271487</v>
      </c>
      <c r="BX5">
        <v>2190</v>
      </c>
      <c r="BY5">
        <v>48.259144997796383</v>
      </c>
      <c r="BZ5">
        <v>730</v>
      </c>
      <c r="CA5">
        <v>16.08638166593213</v>
      </c>
      <c r="CB5">
        <v>19419</v>
      </c>
      <c r="CC5">
        <v>36</v>
      </c>
      <c r="CD5">
        <v>23431</v>
      </c>
      <c r="CE5">
        <v>43</v>
      </c>
      <c r="CF5">
        <v>11835</v>
      </c>
      <c r="CG5">
        <v>21</v>
      </c>
      <c r="CH5">
        <v>935.6</v>
      </c>
      <c r="CI5">
        <v>35.265736901620805</v>
      </c>
      <c r="CJ5">
        <v>1186.5999999999999</v>
      </c>
      <c r="CK5">
        <v>44.726724462872212</v>
      </c>
      <c r="CL5">
        <v>530.79999999999995</v>
      </c>
      <c r="CM5">
        <v>20.007538635506972</v>
      </c>
      <c r="CN5">
        <v>3165.6</v>
      </c>
      <c r="CO5">
        <v>40</v>
      </c>
      <c r="CP5">
        <v>3388.2</v>
      </c>
      <c r="CQ5">
        <v>41</v>
      </c>
      <c r="CR5">
        <v>1520.2</v>
      </c>
      <c r="CS5">
        <v>19</v>
      </c>
      <c r="CT5">
        <v>5948</v>
      </c>
      <c r="CU5">
        <v>30.56055078867595</v>
      </c>
      <c r="CV5">
        <v>11167</v>
      </c>
      <c r="CW5">
        <v>57.375533062734419</v>
      </c>
      <c r="CX5">
        <v>2348</v>
      </c>
      <c r="CY5">
        <v>12.063916148589632</v>
      </c>
      <c r="CZ5">
        <v>10150.799999999999</v>
      </c>
      <c r="DA5">
        <v>44.158872406142599</v>
      </c>
      <c r="DB5">
        <v>10257.6</v>
      </c>
      <c r="DC5">
        <v>44.623482838125895</v>
      </c>
      <c r="DD5">
        <v>2578</v>
      </c>
      <c r="DE5">
        <v>11.215034584765302</v>
      </c>
      <c r="DF5">
        <v>5060.3599999999997</v>
      </c>
      <c r="DG5">
        <v>25.016610638718603</v>
      </c>
      <c r="DH5">
        <v>7421.0933333333332</v>
      </c>
      <c r="DI5">
        <v>36.687232219365896</v>
      </c>
      <c r="DJ5">
        <v>7746.5466666666671</v>
      </c>
      <c r="DK5">
        <v>38.296157141915501</v>
      </c>
    </row>
    <row r="6" spans="1:115" x14ac:dyDescent="0.25">
      <c r="A6" s="62" t="s">
        <v>32</v>
      </c>
      <c r="B6">
        <v>3377</v>
      </c>
      <c r="C6">
        <v>44.924837036051613</v>
      </c>
      <c r="D6">
        <v>2997.6</v>
      </c>
      <c r="E6">
        <v>39.877610748969005</v>
      </c>
      <c r="F6">
        <v>1142.4000000000001</v>
      </c>
      <c r="G6">
        <v>15.197552214979382</v>
      </c>
      <c r="H6">
        <v>4926</v>
      </c>
      <c r="I6">
        <v>42.163827783959597</v>
      </c>
      <c r="J6">
        <v>5085.2</v>
      </c>
      <c r="K6">
        <v>43.526491483351876</v>
      </c>
      <c r="L6">
        <v>1671.8</v>
      </c>
      <c r="M6">
        <v>14.309680732688522</v>
      </c>
      <c r="N6">
        <v>6967</v>
      </c>
      <c r="O6">
        <v>46.78350792371743</v>
      </c>
      <c r="P6">
        <v>6128</v>
      </c>
      <c r="Q6">
        <v>41.149610529143168</v>
      </c>
      <c r="R6">
        <v>1797</v>
      </c>
      <c r="S6">
        <v>12.066881547139404</v>
      </c>
      <c r="T6">
        <v>12238.848666</v>
      </c>
      <c r="U6">
        <v>44.493039429485471</v>
      </c>
      <c r="V6">
        <v>11591.381314</v>
      </c>
      <c r="W6">
        <v>42.139240374687958</v>
      </c>
      <c r="X6">
        <v>3676.7213260000003</v>
      </c>
      <c r="Y6">
        <v>13.366331375875523</v>
      </c>
      <c r="Z6">
        <v>4200.8</v>
      </c>
      <c r="AA6">
        <v>34.844061048440608</v>
      </c>
      <c r="AB6">
        <v>4657</v>
      </c>
      <c r="AC6">
        <v>38.628069011280687</v>
      </c>
      <c r="AD6">
        <v>3198.6</v>
      </c>
      <c r="AE6">
        <v>26.531187790311879</v>
      </c>
      <c r="AF6">
        <v>5200.2</v>
      </c>
      <c r="AG6">
        <v>60.285184326454903</v>
      </c>
      <c r="AH6">
        <v>2544.6</v>
      </c>
      <c r="AI6">
        <v>29.49918849988407</v>
      </c>
      <c r="AJ6">
        <v>881.2</v>
      </c>
      <c r="AK6">
        <v>10.215627173661025</v>
      </c>
      <c r="AL6">
        <v>9044.6</v>
      </c>
      <c r="AM6">
        <v>47.696039656172545</v>
      </c>
      <c r="AN6">
        <v>7945.8</v>
      </c>
      <c r="AO6">
        <v>41.901597848441703</v>
      </c>
      <c r="AP6">
        <v>1972.6</v>
      </c>
      <c r="AQ6">
        <v>10.402362495385752</v>
      </c>
      <c r="AR6">
        <v>3941</v>
      </c>
      <c r="AS6">
        <v>43</v>
      </c>
      <c r="AT6">
        <v>4091</v>
      </c>
      <c r="AU6">
        <v>44</v>
      </c>
      <c r="AV6">
        <v>1205</v>
      </c>
      <c r="AW6">
        <v>13</v>
      </c>
      <c r="AX6">
        <v>5925.4</v>
      </c>
      <c r="AY6">
        <v>50.407486176095276</v>
      </c>
      <c r="AZ6">
        <v>3909.96</v>
      </c>
      <c r="BA6">
        <v>33.262101233517654</v>
      </c>
      <c r="BB6">
        <v>1919.64</v>
      </c>
      <c r="BC6">
        <v>16.33041259038707</v>
      </c>
      <c r="BD6">
        <v>29339</v>
      </c>
      <c r="BE6">
        <v>76.709284388318039</v>
      </c>
      <c r="BF6">
        <v>7146</v>
      </c>
      <c r="BG6">
        <v>18.683818338693232</v>
      </c>
      <c r="BH6">
        <v>1762</v>
      </c>
      <c r="BI6">
        <v>4.6068972729887312</v>
      </c>
      <c r="BJ6">
        <v>7244</v>
      </c>
      <c r="BK6">
        <v>57.399572139999997</v>
      </c>
      <c r="BL6">
        <v>3910</v>
      </c>
      <c r="BM6">
        <v>30.978527849999999</v>
      </c>
      <c r="BN6">
        <v>1467</v>
      </c>
      <c r="BO6">
        <v>11.623484668409793</v>
      </c>
      <c r="BP6">
        <v>3414</v>
      </c>
      <c r="BQ6">
        <v>36</v>
      </c>
      <c r="BR6">
        <v>4686</v>
      </c>
      <c r="BS6">
        <v>49</v>
      </c>
      <c r="BT6">
        <v>1446</v>
      </c>
      <c r="BU6">
        <v>15</v>
      </c>
      <c r="BV6">
        <v>2323.4</v>
      </c>
      <c r="BW6">
        <v>43.681143072006016</v>
      </c>
      <c r="BX6">
        <v>2458.4</v>
      </c>
      <c r="BY6">
        <v>46.219214137995863</v>
      </c>
      <c r="BZ6">
        <v>537.20000000000005</v>
      </c>
      <c r="CA6">
        <v>10.099642789998121</v>
      </c>
      <c r="CB6">
        <v>20016</v>
      </c>
      <c r="CC6">
        <v>45</v>
      </c>
      <c r="CD6">
        <v>18532</v>
      </c>
      <c r="CE6">
        <v>41</v>
      </c>
      <c r="CF6">
        <v>6412</v>
      </c>
      <c r="CG6">
        <v>14</v>
      </c>
      <c r="CH6">
        <v>1094.9079999999999</v>
      </c>
      <c r="CI6">
        <v>41.77443723769553</v>
      </c>
      <c r="CJ6">
        <v>1130.194</v>
      </c>
      <c r="CK6">
        <v>43.120717283479586</v>
      </c>
      <c r="CL6">
        <v>396</v>
      </c>
      <c r="CM6">
        <v>15.108737123235406</v>
      </c>
      <c r="CN6">
        <v>3386.2</v>
      </c>
      <c r="CO6">
        <v>43</v>
      </c>
      <c r="CP6">
        <v>3225.8</v>
      </c>
      <c r="CQ6">
        <v>40</v>
      </c>
      <c r="CR6">
        <v>1334</v>
      </c>
      <c r="CS6">
        <v>17</v>
      </c>
      <c r="CT6">
        <v>7193</v>
      </c>
      <c r="CU6">
        <v>32.001601637229165</v>
      </c>
      <c r="CV6">
        <v>12200</v>
      </c>
      <c r="CW6">
        <v>54.277706099568448</v>
      </c>
      <c r="CX6">
        <v>3084</v>
      </c>
      <c r="CY6">
        <v>13.720692263202384</v>
      </c>
      <c r="CZ6">
        <v>10686</v>
      </c>
      <c r="DA6">
        <v>43.029717323024883</v>
      </c>
      <c r="DB6">
        <v>11523.8</v>
      </c>
      <c r="DC6">
        <v>46.403318031730691</v>
      </c>
      <c r="DD6">
        <v>2624.2</v>
      </c>
      <c r="DE6">
        <v>10.566964645244424</v>
      </c>
      <c r="DF6">
        <v>5308.6866666666665</v>
      </c>
      <c r="DG6">
        <v>25.556935618460745</v>
      </c>
      <c r="DH6">
        <v>7741.32</v>
      </c>
      <c r="DI6">
        <v>37.268053148469093</v>
      </c>
      <c r="DJ6">
        <v>7721.9933333333338</v>
      </c>
      <c r="DK6">
        <v>37.18</v>
      </c>
    </row>
    <row r="7" spans="1:115" ht="12" customHeight="1" x14ac:dyDescent="0.25">
      <c r="A7" s="63" t="s">
        <v>33</v>
      </c>
      <c r="B7">
        <v>2389.6</v>
      </c>
      <c r="C7">
        <v>46.571818358994349</v>
      </c>
      <c r="D7">
        <v>2059.1999999999998</v>
      </c>
      <c r="E7">
        <v>40.132527772364057</v>
      </c>
      <c r="F7">
        <v>682.2</v>
      </c>
      <c r="G7">
        <v>13.29565386864159</v>
      </c>
      <c r="H7">
        <v>4535.3999999999996</v>
      </c>
      <c r="I7">
        <v>49.378334240609682</v>
      </c>
      <c r="J7">
        <v>3595.6</v>
      </c>
      <c r="K7">
        <v>39.146434403919436</v>
      </c>
      <c r="L7">
        <v>1054</v>
      </c>
      <c r="M7">
        <v>11.475231355470877</v>
      </c>
      <c r="N7">
        <v>3996.6</v>
      </c>
      <c r="O7">
        <v>48.744968898646178</v>
      </c>
      <c r="P7">
        <v>3351.4</v>
      </c>
      <c r="Q7">
        <v>40.875716550798877</v>
      </c>
      <c r="R7">
        <v>851</v>
      </c>
      <c r="S7">
        <v>10.379314550554946</v>
      </c>
      <c r="T7">
        <v>8813.0100028571433</v>
      </c>
      <c r="U7">
        <v>47.151088774582114</v>
      </c>
      <c r="V7">
        <v>7447.8499991428571</v>
      </c>
      <c r="W7">
        <v>39.847252683873826</v>
      </c>
      <c r="X7">
        <v>2430.1400000000003</v>
      </c>
      <c r="Y7">
        <v>13.001658552244397</v>
      </c>
      <c r="Z7">
        <v>2056.4</v>
      </c>
      <c r="AA7">
        <v>34.807041299932294</v>
      </c>
      <c r="AB7">
        <v>2016.8</v>
      </c>
      <c r="AC7">
        <v>34.136763710223427</v>
      </c>
      <c r="AD7">
        <v>1834.6</v>
      </c>
      <c r="AE7">
        <v>31.052809749492212</v>
      </c>
      <c r="AF7">
        <v>999</v>
      </c>
      <c r="AG7">
        <v>60.803408399269628</v>
      </c>
      <c r="AH7">
        <v>495.4</v>
      </c>
      <c r="AI7">
        <v>30.152160681679852</v>
      </c>
      <c r="AJ7">
        <v>148.6</v>
      </c>
      <c r="AK7">
        <v>9.0444309190505177</v>
      </c>
      <c r="AL7">
        <v>4864.2</v>
      </c>
      <c r="AM7">
        <v>52.992700729927009</v>
      </c>
      <c r="AN7">
        <v>3698.6</v>
      </c>
      <c r="AO7">
        <v>40.294149689508664</v>
      </c>
      <c r="AP7">
        <v>616.20000000000005</v>
      </c>
      <c r="AQ7">
        <v>6.7131495805643322</v>
      </c>
      <c r="AR7">
        <v>1884</v>
      </c>
      <c r="AS7">
        <v>46</v>
      </c>
      <c r="AT7">
        <v>1621</v>
      </c>
      <c r="AU7">
        <v>39</v>
      </c>
      <c r="AV7">
        <v>615</v>
      </c>
      <c r="AW7">
        <v>15</v>
      </c>
      <c r="AX7">
        <v>8942</v>
      </c>
      <c r="AY7">
        <v>58.956946001186786</v>
      </c>
      <c r="AZ7">
        <v>4702.68</v>
      </c>
      <c r="BA7">
        <v>31.005999868134765</v>
      </c>
      <c r="BB7">
        <v>1522.3200000000002</v>
      </c>
      <c r="BC7">
        <v>10.037054130678449</v>
      </c>
      <c r="BD7">
        <v>17387</v>
      </c>
      <c r="BE7">
        <v>77.544376059227545</v>
      </c>
      <c r="BF7">
        <v>3869</v>
      </c>
      <c r="BG7">
        <v>17.255374186067254</v>
      </c>
      <c r="BH7">
        <v>1166</v>
      </c>
      <c r="BI7">
        <v>5.2002497547052</v>
      </c>
      <c r="BJ7">
        <v>5073</v>
      </c>
      <c r="BK7">
        <v>54.7</v>
      </c>
      <c r="BL7">
        <v>3024</v>
      </c>
      <c r="BM7">
        <v>32.700000000000003</v>
      </c>
      <c r="BN7">
        <v>1166</v>
      </c>
      <c r="BO7">
        <v>12.6</v>
      </c>
      <c r="BP7">
        <v>2826</v>
      </c>
      <c r="BQ7">
        <v>41</v>
      </c>
      <c r="BR7">
        <v>3518</v>
      </c>
      <c r="BS7">
        <v>49.6</v>
      </c>
      <c r="BT7">
        <v>687</v>
      </c>
      <c r="BU7">
        <v>10</v>
      </c>
      <c r="BV7">
        <v>1309.5999999999999</v>
      </c>
      <c r="BW7">
        <v>54.498543487307529</v>
      </c>
      <c r="BX7">
        <v>893.8</v>
      </c>
      <c r="BY7">
        <v>37.195172700790678</v>
      </c>
      <c r="BZ7">
        <v>199.6</v>
      </c>
      <c r="CA7">
        <v>8.306283811901789</v>
      </c>
      <c r="CB7">
        <v>10136</v>
      </c>
      <c r="CC7">
        <v>50</v>
      </c>
      <c r="CD7">
        <v>7491</v>
      </c>
      <c r="CE7">
        <v>36.9</v>
      </c>
      <c r="CF7">
        <v>2660</v>
      </c>
      <c r="CG7">
        <v>13.1</v>
      </c>
      <c r="CH7">
        <v>363.07399999999996</v>
      </c>
      <c r="CI7">
        <v>45.441051314142669</v>
      </c>
      <c r="CJ7">
        <v>325.76800000000003</v>
      </c>
      <c r="CK7">
        <v>40.771964956195248</v>
      </c>
      <c r="CL7">
        <v>110.048</v>
      </c>
      <c r="CM7">
        <v>13.773216520650813</v>
      </c>
      <c r="CN7">
        <v>2320.8000000000002</v>
      </c>
      <c r="CO7">
        <v>46</v>
      </c>
      <c r="CP7">
        <v>1762</v>
      </c>
      <c r="CQ7">
        <v>35</v>
      </c>
      <c r="CR7">
        <v>942.2</v>
      </c>
      <c r="CS7">
        <v>19</v>
      </c>
      <c r="CT7">
        <v>9410</v>
      </c>
      <c r="CU7">
        <v>35.217065868263475</v>
      </c>
      <c r="CV7">
        <v>10550</v>
      </c>
      <c r="CW7">
        <v>39.483532934131738</v>
      </c>
      <c r="CX7">
        <v>6760</v>
      </c>
      <c r="CY7">
        <v>25.299401197604791</v>
      </c>
      <c r="CZ7">
        <v>10937</v>
      </c>
      <c r="DA7">
        <v>47.331977322889166</v>
      </c>
      <c r="DB7">
        <v>9817.7999999999993</v>
      </c>
      <c r="DC7">
        <v>42.48842342147401</v>
      </c>
      <c r="DD7">
        <v>2352.1999999999998</v>
      </c>
      <c r="DE7">
        <v>10.179599255636818</v>
      </c>
      <c r="DF7">
        <v>4406.04</v>
      </c>
      <c r="DG7">
        <v>28.318272382543864</v>
      </c>
      <c r="DH7">
        <v>5783.65</v>
      </c>
      <c r="DI7">
        <v>37.172376116717011</v>
      </c>
      <c r="DJ7">
        <v>5369.3099999999995</v>
      </c>
      <c r="DK7">
        <v>34.509351500739122</v>
      </c>
    </row>
    <row r="8" spans="1:115" ht="15" customHeight="1" x14ac:dyDescent="0.25">
      <c r="A8" s="63" t="s">
        <v>34</v>
      </c>
      <c r="B8">
        <v>2980.6</v>
      </c>
      <c r="C8">
        <v>50.561492790500424</v>
      </c>
      <c r="D8">
        <v>2167.4</v>
      </c>
      <c r="E8">
        <v>36.766751484308735</v>
      </c>
      <c r="F8">
        <v>747</v>
      </c>
      <c r="G8">
        <v>12.67175572519084</v>
      </c>
      <c r="H8">
        <v>1822.4</v>
      </c>
      <c r="I8">
        <v>46.101694915254235</v>
      </c>
      <c r="J8">
        <v>1715.4</v>
      </c>
      <c r="K8">
        <v>43.394889956994689</v>
      </c>
      <c r="L8">
        <v>415.2</v>
      </c>
      <c r="M8">
        <v>10.503415127751076</v>
      </c>
      <c r="N8">
        <v>4735.3999999999996</v>
      </c>
      <c r="O8">
        <v>50.078257191201345</v>
      </c>
      <c r="P8">
        <v>3691</v>
      </c>
      <c r="Q8">
        <v>39.033417935702197</v>
      </c>
      <c r="R8">
        <v>1029.5999999999999</v>
      </c>
      <c r="S8">
        <v>10.888324873096446</v>
      </c>
      <c r="T8">
        <v>5058.9400000000005</v>
      </c>
      <c r="U8">
        <v>47.059906976744195</v>
      </c>
      <c r="V8">
        <v>4242.2800000000007</v>
      </c>
      <c r="W8">
        <v>39.463069767441866</v>
      </c>
      <c r="X8">
        <v>1448.78</v>
      </c>
      <c r="Y8">
        <v>13.477023255813954</v>
      </c>
      <c r="Z8">
        <v>3130.8</v>
      </c>
      <c r="AA8">
        <v>37.050887573964495</v>
      </c>
      <c r="AB8">
        <v>3459.4</v>
      </c>
      <c r="AC8">
        <v>40.9396449704142</v>
      </c>
      <c r="AD8">
        <v>1859.8</v>
      </c>
      <c r="AE8">
        <v>22.009467455621301</v>
      </c>
      <c r="AF8">
        <v>5171</v>
      </c>
      <c r="AG8">
        <v>62.67878787878788</v>
      </c>
      <c r="AH8">
        <v>2491.4</v>
      </c>
      <c r="AI8">
        <v>30.198787878787879</v>
      </c>
      <c r="AJ8">
        <v>587.6</v>
      </c>
      <c r="AK8">
        <v>7.1224242424242421</v>
      </c>
      <c r="AL8">
        <v>5591</v>
      </c>
      <c r="AM8">
        <v>48.198275862068968</v>
      </c>
      <c r="AN8">
        <v>5118</v>
      </c>
      <c r="AO8">
        <v>44.120689655172413</v>
      </c>
      <c r="AP8">
        <v>891</v>
      </c>
      <c r="AQ8">
        <v>7.681034482758621</v>
      </c>
      <c r="AR8">
        <v>2524</v>
      </c>
      <c r="AS8">
        <v>40</v>
      </c>
      <c r="AT8">
        <v>2508</v>
      </c>
      <c r="AU8">
        <v>40</v>
      </c>
      <c r="AV8">
        <v>1246</v>
      </c>
      <c r="AW8">
        <v>20</v>
      </c>
      <c r="AX8">
        <v>0</v>
      </c>
      <c r="AY8">
        <v>0</v>
      </c>
      <c r="AZ8">
        <v>24</v>
      </c>
      <c r="BA8">
        <v>46.2</v>
      </c>
      <c r="BB8">
        <v>28</v>
      </c>
      <c r="BC8">
        <v>53.8</v>
      </c>
      <c r="BJ8">
        <v>5424</v>
      </c>
      <c r="BK8">
        <v>58.7</v>
      </c>
      <c r="BL8">
        <v>2673</v>
      </c>
      <c r="BM8">
        <v>28.9</v>
      </c>
      <c r="BN8">
        <v>1146</v>
      </c>
      <c r="BO8">
        <v>12.4</v>
      </c>
      <c r="BP8">
        <v>1402</v>
      </c>
      <c r="BQ8">
        <v>46</v>
      </c>
      <c r="BR8">
        <v>1411</v>
      </c>
      <c r="BS8">
        <v>46</v>
      </c>
      <c r="BT8">
        <v>273</v>
      </c>
      <c r="BU8">
        <v>8</v>
      </c>
      <c r="BV8">
        <v>1808</v>
      </c>
      <c r="BW8">
        <v>48.394004282655246</v>
      </c>
      <c r="BX8">
        <v>1595.8</v>
      </c>
      <c r="BY8">
        <v>42.714132762312637</v>
      </c>
      <c r="BZ8">
        <v>332.2</v>
      </c>
      <c r="CA8">
        <v>8.8918629550321207</v>
      </c>
      <c r="CB8">
        <v>13891</v>
      </c>
      <c r="CC8">
        <v>42</v>
      </c>
      <c r="CD8">
        <v>13102</v>
      </c>
      <c r="CE8">
        <v>40</v>
      </c>
      <c r="CF8">
        <v>5769</v>
      </c>
      <c r="CG8">
        <v>18</v>
      </c>
      <c r="CH8">
        <v>1351.8</v>
      </c>
      <c r="CI8">
        <v>46.43765029199588</v>
      </c>
      <c r="CJ8">
        <v>1140.8</v>
      </c>
      <c r="CK8">
        <v>39.189282033665407</v>
      </c>
      <c r="CL8">
        <v>418.4</v>
      </c>
      <c r="CM8">
        <v>14.373067674338715</v>
      </c>
      <c r="CN8">
        <v>1976</v>
      </c>
      <c r="CO8">
        <v>39</v>
      </c>
      <c r="CP8">
        <v>2166</v>
      </c>
      <c r="CQ8">
        <v>42</v>
      </c>
      <c r="CR8">
        <v>984</v>
      </c>
      <c r="CS8">
        <v>19</v>
      </c>
      <c r="CT8">
        <v>443</v>
      </c>
      <c r="CU8">
        <v>27.447335811648081</v>
      </c>
      <c r="CV8">
        <v>975</v>
      </c>
      <c r="CW8">
        <v>60.408921933085502</v>
      </c>
      <c r="CX8">
        <v>196</v>
      </c>
      <c r="CY8">
        <v>12.143742255266419</v>
      </c>
      <c r="CZ8">
        <v>3278.2</v>
      </c>
      <c r="DA8">
        <v>43.162606978275178</v>
      </c>
      <c r="DB8">
        <v>3479.6</v>
      </c>
      <c r="DC8">
        <v>45.814351547070444</v>
      </c>
      <c r="DD8">
        <v>837.2</v>
      </c>
      <c r="DE8">
        <v>11.023041474654377</v>
      </c>
      <c r="DF8">
        <v>1676.27</v>
      </c>
      <c r="DG8">
        <v>25.697838417905871</v>
      </c>
      <c r="DH8">
        <v>2828.0600000000004</v>
      </c>
      <c r="DI8">
        <v>43.355204660432328</v>
      </c>
      <c r="DJ8">
        <v>2018.6699999999996</v>
      </c>
      <c r="DK8">
        <v>30.946956921661808</v>
      </c>
    </row>
    <row r="9" spans="1:115" ht="23.25" customHeight="1" x14ac:dyDescent="0.25">
      <c r="A9" s="63" t="s">
        <v>55</v>
      </c>
      <c r="H9">
        <v>10.4</v>
      </c>
      <c r="I9">
        <v>25.365853658536587</v>
      </c>
      <c r="J9" s="64">
        <v>24</v>
      </c>
      <c r="K9">
        <v>58.536585365853661</v>
      </c>
      <c r="L9">
        <v>6.6</v>
      </c>
      <c r="M9">
        <v>16.097560975609756</v>
      </c>
      <c r="N9">
        <v>37.200000000000003</v>
      </c>
      <c r="O9">
        <v>17.383177570093459</v>
      </c>
      <c r="P9">
        <v>129.80000000000001</v>
      </c>
      <c r="Q9">
        <v>60.654205607476641</v>
      </c>
      <c r="R9">
        <v>47</v>
      </c>
      <c r="S9">
        <v>21.962616822429908</v>
      </c>
      <c r="T9">
        <v>4</v>
      </c>
      <c r="U9">
        <v>16</v>
      </c>
      <c r="V9">
        <v>12</v>
      </c>
      <c r="W9">
        <v>48</v>
      </c>
      <c r="X9">
        <v>9</v>
      </c>
      <c r="Y9">
        <v>36</v>
      </c>
      <c r="AX9">
        <v>139</v>
      </c>
      <c r="AY9">
        <v>39.1</v>
      </c>
      <c r="AZ9">
        <v>136</v>
      </c>
      <c r="BA9">
        <v>38.4</v>
      </c>
      <c r="BB9">
        <v>79.400000000000006</v>
      </c>
      <c r="BC9">
        <v>22.5</v>
      </c>
      <c r="BJ9">
        <v>4</v>
      </c>
      <c r="BK9">
        <v>50</v>
      </c>
      <c r="BL9">
        <v>2</v>
      </c>
      <c r="BM9">
        <v>25</v>
      </c>
      <c r="BN9">
        <v>2</v>
      </c>
      <c r="BO9">
        <v>25</v>
      </c>
    </row>
    <row r="10" spans="1:115" ht="25.5" customHeight="1" x14ac:dyDescent="0.25">
      <c r="A10" s="63" t="s">
        <v>54</v>
      </c>
      <c r="B10">
        <v>117.6</v>
      </c>
      <c r="C10">
        <v>50.472103004291846</v>
      </c>
      <c r="D10">
        <v>85.8</v>
      </c>
      <c r="E10">
        <v>36.824034334763951</v>
      </c>
      <c r="F10">
        <v>29.6</v>
      </c>
      <c r="G10">
        <v>12.703862660944205</v>
      </c>
      <c r="H10">
        <v>103.6</v>
      </c>
      <c r="I10">
        <v>27.263157894736842</v>
      </c>
      <c r="J10">
        <v>191.4</v>
      </c>
      <c r="K10">
        <v>50.368421052631582</v>
      </c>
      <c r="L10">
        <v>85</v>
      </c>
      <c r="M10">
        <v>22.368421052631579</v>
      </c>
      <c r="N10">
        <v>138.6</v>
      </c>
      <c r="O10">
        <v>28.056680161943319</v>
      </c>
      <c r="P10">
        <v>233.4</v>
      </c>
      <c r="Q10">
        <v>47.246963562753038</v>
      </c>
      <c r="R10">
        <v>122</v>
      </c>
      <c r="S10">
        <v>24.696356275303643</v>
      </c>
      <c r="T10">
        <v>62.9</v>
      </c>
      <c r="U10">
        <v>31.45</v>
      </c>
      <c r="V10">
        <v>80.039999999999992</v>
      </c>
      <c r="W10">
        <v>40.019999999999996</v>
      </c>
      <c r="X10">
        <v>57.04</v>
      </c>
      <c r="Y10">
        <v>28.52</v>
      </c>
      <c r="AR10">
        <v>23</v>
      </c>
      <c r="AS10">
        <v>46</v>
      </c>
      <c r="AT10">
        <v>11</v>
      </c>
      <c r="AU10">
        <v>23</v>
      </c>
      <c r="AV10">
        <v>15</v>
      </c>
      <c r="AW10">
        <v>31</v>
      </c>
      <c r="BJ10">
        <v>25.4</v>
      </c>
      <c r="BK10">
        <v>87.6</v>
      </c>
      <c r="BL10">
        <v>3.6</v>
      </c>
      <c r="BM10">
        <v>12.4</v>
      </c>
      <c r="BN10">
        <v>0</v>
      </c>
      <c r="BO10">
        <v>0</v>
      </c>
      <c r="CH10">
        <v>100.2</v>
      </c>
      <c r="CI10">
        <v>47.488151658767769</v>
      </c>
      <c r="CJ10">
        <v>69.599999999999994</v>
      </c>
      <c r="CK10">
        <v>32.985781990521325</v>
      </c>
      <c r="CL10">
        <v>41.2</v>
      </c>
      <c r="CM10">
        <v>19.526066350710902</v>
      </c>
      <c r="CT10">
        <v>253</v>
      </c>
      <c r="CU10">
        <v>34</v>
      </c>
      <c r="CV10">
        <v>305</v>
      </c>
      <c r="CW10">
        <v>41.2</v>
      </c>
      <c r="CX10">
        <v>184</v>
      </c>
      <c r="CY10">
        <v>24.797843665768195</v>
      </c>
    </row>
    <row r="18" spans="2:13" x14ac:dyDescent="0.25">
      <c r="K18" t="s">
        <v>72</v>
      </c>
      <c r="L18" t="s">
        <v>73</v>
      </c>
      <c r="M18" t="s">
        <v>74</v>
      </c>
    </row>
    <row r="19" spans="2:13" x14ac:dyDescent="0.25">
      <c r="J19" t="s">
        <v>75</v>
      </c>
      <c r="K19" s="4">
        <v>36</v>
      </c>
      <c r="L19" s="4">
        <v>42</v>
      </c>
      <c r="M19" s="4">
        <v>22</v>
      </c>
    </row>
    <row r="20" spans="2:13" x14ac:dyDescent="0.25">
      <c r="C20" t="s">
        <v>64</v>
      </c>
      <c r="D20" t="s">
        <v>65</v>
      </c>
      <c r="J20" t="s">
        <v>76</v>
      </c>
      <c r="K20" s="4">
        <v>36</v>
      </c>
      <c r="L20" s="4">
        <v>39.200000000000003</v>
      </c>
      <c r="M20" s="4">
        <v>24.7</v>
      </c>
    </row>
    <row r="21" spans="2:13" x14ac:dyDescent="0.25">
      <c r="B21" s="52" t="s">
        <v>62</v>
      </c>
      <c r="C21" s="68">
        <v>77.5</v>
      </c>
      <c r="D21" s="68">
        <v>85.1</v>
      </c>
      <c r="J21" t="s">
        <v>77</v>
      </c>
      <c r="K21" s="4">
        <v>34.200000000000003</v>
      </c>
      <c r="L21" s="4">
        <v>41</v>
      </c>
      <c r="M21" s="4">
        <v>24.8</v>
      </c>
    </row>
    <row r="22" spans="2:13" x14ac:dyDescent="0.25">
      <c r="B22" s="52" t="s">
        <v>63</v>
      </c>
      <c r="C22" s="68">
        <v>79</v>
      </c>
      <c r="D22" s="68">
        <v>88</v>
      </c>
      <c r="J22" t="s">
        <v>78</v>
      </c>
      <c r="K22">
        <v>38.299999999999997</v>
      </c>
      <c r="L22">
        <v>38.200000000000003</v>
      </c>
      <c r="M22">
        <v>23.4</v>
      </c>
    </row>
    <row r="23" spans="2:13" x14ac:dyDescent="0.25">
      <c r="B23" s="52" t="s">
        <v>66</v>
      </c>
      <c r="C23" s="68">
        <v>79.2</v>
      </c>
      <c r="D23" s="68">
        <v>85.2</v>
      </c>
      <c r="J23" t="s">
        <v>79</v>
      </c>
      <c r="K23" s="4">
        <v>37</v>
      </c>
      <c r="L23" s="4">
        <v>41</v>
      </c>
      <c r="M23" s="4">
        <v>22.1</v>
      </c>
    </row>
    <row r="30" spans="2:13" x14ac:dyDescent="0.25">
      <c r="K30" t="s">
        <v>72</v>
      </c>
      <c r="L30" t="s">
        <v>73</v>
      </c>
      <c r="M30" t="s">
        <v>74</v>
      </c>
    </row>
    <row r="31" spans="2:13" x14ac:dyDescent="0.25">
      <c r="J31" t="s">
        <v>75</v>
      </c>
      <c r="K31" s="4">
        <v>40.1</v>
      </c>
      <c r="L31" s="4">
        <v>40.799999999999997</v>
      </c>
      <c r="M31" s="4">
        <v>19</v>
      </c>
    </row>
    <row r="32" spans="2:13" x14ac:dyDescent="0.25">
      <c r="J32" t="s">
        <v>76</v>
      </c>
      <c r="K32">
        <v>35.799999999999997</v>
      </c>
      <c r="L32">
        <v>42.3</v>
      </c>
      <c r="M32">
        <v>21.9</v>
      </c>
    </row>
    <row r="33" spans="3:13" x14ac:dyDescent="0.25">
      <c r="J33" t="s">
        <v>77</v>
      </c>
      <c r="K33">
        <v>37.299999999999997</v>
      </c>
      <c r="L33">
        <v>41.8</v>
      </c>
      <c r="M33">
        <v>20.9</v>
      </c>
    </row>
    <row r="34" spans="3:13" x14ac:dyDescent="0.25">
      <c r="J34" t="s">
        <v>78</v>
      </c>
      <c r="K34">
        <v>36.4</v>
      </c>
      <c r="L34">
        <v>42.6</v>
      </c>
      <c r="M34">
        <v>20.9</v>
      </c>
    </row>
    <row r="35" spans="3:13" x14ac:dyDescent="0.25">
      <c r="J35" t="s">
        <v>79</v>
      </c>
      <c r="K35">
        <v>38.799999999999997</v>
      </c>
      <c r="L35">
        <v>40.299999999999997</v>
      </c>
      <c r="M35">
        <v>20.9</v>
      </c>
    </row>
    <row r="38" spans="3:13" x14ac:dyDescent="0.25">
      <c r="C38" s="66">
        <v>0.77500000000000002</v>
      </c>
      <c r="D38" s="66">
        <v>0.79</v>
      </c>
      <c r="E38" s="66">
        <v>0.79200000000000004</v>
      </c>
    </row>
    <row r="39" spans="3:13" x14ac:dyDescent="0.25">
      <c r="C39" s="66">
        <v>0.85099999999999998</v>
      </c>
      <c r="D39" s="66">
        <v>0.88</v>
      </c>
      <c r="E39" s="66">
        <v>0.85199999999999998</v>
      </c>
    </row>
    <row r="47" spans="3:13" x14ac:dyDescent="0.25">
      <c r="K47" t="s">
        <v>72</v>
      </c>
      <c r="L47" t="s">
        <v>73</v>
      </c>
      <c r="M47" t="s">
        <v>74</v>
      </c>
    </row>
    <row r="48" spans="3:13" x14ac:dyDescent="0.25">
      <c r="J48" t="s">
        <v>75</v>
      </c>
      <c r="K48">
        <v>44</v>
      </c>
      <c r="L48">
        <v>39</v>
      </c>
      <c r="M48">
        <v>17</v>
      </c>
    </row>
    <row r="49" spans="10:13" x14ac:dyDescent="0.25">
      <c r="J49" t="s">
        <v>76</v>
      </c>
      <c r="K49">
        <v>41</v>
      </c>
      <c r="L49">
        <v>40.5</v>
      </c>
      <c r="M49">
        <v>18.5</v>
      </c>
    </row>
    <row r="50" spans="10:13" x14ac:dyDescent="0.25">
      <c r="J50" t="s">
        <v>77</v>
      </c>
      <c r="K50">
        <v>41.5</v>
      </c>
      <c r="L50">
        <v>41</v>
      </c>
      <c r="M50">
        <v>17.5</v>
      </c>
    </row>
    <row r="51" spans="10:13" x14ac:dyDescent="0.25">
      <c r="J51" t="s">
        <v>78</v>
      </c>
      <c r="K51">
        <v>42.5</v>
      </c>
      <c r="L51">
        <v>40</v>
      </c>
      <c r="M51">
        <v>17.5</v>
      </c>
    </row>
    <row r="52" spans="10:13" x14ac:dyDescent="0.25">
      <c r="J52" t="s">
        <v>79</v>
      </c>
      <c r="K52">
        <v>42.3</v>
      </c>
      <c r="L52">
        <v>40</v>
      </c>
      <c r="M52">
        <v>17.7</v>
      </c>
    </row>
    <row r="65" spans="10:13" x14ac:dyDescent="0.25">
      <c r="K65" t="s">
        <v>72</v>
      </c>
      <c r="L65" t="s">
        <v>73</v>
      </c>
      <c r="M65" t="s">
        <v>74</v>
      </c>
    </row>
    <row r="66" spans="10:13" x14ac:dyDescent="0.25">
      <c r="J66" t="s">
        <v>75</v>
      </c>
      <c r="K66">
        <v>42.3</v>
      </c>
      <c r="L66">
        <v>40.1</v>
      </c>
      <c r="M66">
        <v>17.600000000000001</v>
      </c>
    </row>
    <row r="67" spans="10:13" x14ac:dyDescent="0.25">
      <c r="J67" t="s">
        <v>76</v>
      </c>
      <c r="K67" s="4">
        <v>38.1</v>
      </c>
      <c r="L67" s="4">
        <v>42</v>
      </c>
      <c r="M67" s="4">
        <v>19.899999999999999</v>
      </c>
    </row>
    <row r="68" spans="10:13" x14ac:dyDescent="0.25">
      <c r="J68" t="s">
        <v>77</v>
      </c>
      <c r="K68">
        <v>39.700000000000003</v>
      </c>
      <c r="L68">
        <v>41.4</v>
      </c>
      <c r="M68">
        <v>18.8</v>
      </c>
    </row>
    <row r="69" spans="10:13" x14ac:dyDescent="0.25">
      <c r="J69" t="s">
        <v>78</v>
      </c>
      <c r="K69">
        <v>40.4</v>
      </c>
      <c r="L69">
        <v>41.1</v>
      </c>
      <c r="M69">
        <v>18.5</v>
      </c>
    </row>
    <row r="70" spans="10:13" x14ac:dyDescent="0.25">
      <c r="J70" t="s">
        <v>79</v>
      </c>
      <c r="K70">
        <v>40.700000000000003</v>
      </c>
      <c r="L70">
        <v>40.9</v>
      </c>
      <c r="M70">
        <v>18.399999999999999</v>
      </c>
    </row>
    <row r="81" spans="9:12" x14ac:dyDescent="0.25">
      <c r="J81" t="s">
        <v>72</v>
      </c>
      <c r="K81" t="s">
        <v>73</v>
      </c>
      <c r="L81" t="s">
        <v>74</v>
      </c>
    </row>
    <row r="82" spans="9:12" x14ac:dyDescent="0.25">
      <c r="I82" t="s">
        <v>75</v>
      </c>
      <c r="J82">
        <v>50.6</v>
      </c>
      <c r="K82">
        <v>38.1</v>
      </c>
      <c r="L82">
        <v>11.3</v>
      </c>
    </row>
    <row r="83" spans="9:12" x14ac:dyDescent="0.25">
      <c r="I83" t="s">
        <v>76</v>
      </c>
      <c r="J83" s="4">
        <v>45.2</v>
      </c>
      <c r="K83" s="4">
        <v>40.799999999999997</v>
      </c>
      <c r="L83" s="4">
        <v>14</v>
      </c>
    </row>
    <row r="84" spans="9:12" x14ac:dyDescent="0.25">
      <c r="I84" t="s">
        <v>77</v>
      </c>
      <c r="J84">
        <v>46.2</v>
      </c>
      <c r="K84">
        <v>40.200000000000003</v>
      </c>
      <c r="L84">
        <v>13.6</v>
      </c>
    </row>
    <row r="85" spans="9:12" x14ac:dyDescent="0.25">
      <c r="I85" t="s">
        <v>78</v>
      </c>
      <c r="J85">
        <v>46.9</v>
      </c>
      <c r="K85">
        <v>40.700000000000003</v>
      </c>
      <c r="L85">
        <v>12.4</v>
      </c>
    </row>
    <row r="86" spans="9:12" x14ac:dyDescent="0.25">
      <c r="I86" t="s">
        <v>79</v>
      </c>
      <c r="J86">
        <v>41.1</v>
      </c>
      <c r="K86">
        <v>40.4</v>
      </c>
      <c r="L86">
        <v>12.5</v>
      </c>
    </row>
    <row r="98" spans="8:11" x14ac:dyDescent="0.25">
      <c r="I98" t="s">
        <v>72</v>
      </c>
      <c r="J98" t="s">
        <v>73</v>
      </c>
      <c r="K98" t="s">
        <v>74</v>
      </c>
    </row>
    <row r="99" spans="8:11" x14ac:dyDescent="0.25">
      <c r="H99" t="s">
        <v>75</v>
      </c>
      <c r="I99">
        <v>15.6</v>
      </c>
      <c r="J99">
        <v>59.1</v>
      </c>
      <c r="K99">
        <v>25.3</v>
      </c>
    </row>
    <row r="100" spans="8:11" x14ac:dyDescent="0.25">
      <c r="H100" t="s">
        <v>76</v>
      </c>
      <c r="I100">
        <v>15.6</v>
      </c>
      <c r="J100">
        <v>53.8</v>
      </c>
      <c r="K100">
        <v>30.6</v>
      </c>
    </row>
    <row r="101" spans="8:11" x14ac:dyDescent="0.25">
      <c r="H101" t="s">
        <v>77</v>
      </c>
      <c r="I101">
        <v>15.3</v>
      </c>
      <c r="J101">
        <v>55</v>
      </c>
      <c r="K101">
        <v>29.7</v>
      </c>
    </row>
    <row r="102" spans="8:11" x14ac:dyDescent="0.25">
      <c r="H102" t="s">
        <v>78</v>
      </c>
      <c r="I102">
        <v>18.600000000000001</v>
      </c>
      <c r="J102">
        <v>55.4</v>
      </c>
      <c r="K102">
        <v>26</v>
      </c>
    </row>
    <row r="103" spans="8:11" x14ac:dyDescent="0.25">
      <c r="H103" t="s">
        <v>79</v>
      </c>
      <c r="I103">
        <v>16.8</v>
      </c>
      <c r="J103">
        <v>58.2</v>
      </c>
      <c r="K103">
        <v>25</v>
      </c>
    </row>
    <row r="116" spans="8:11" x14ac:dyDescent="0.25">
      <c r="I116" t="s">
        <v>72</v>
      </c>
      <c r="J116" t="s">
        <v>73</v>
      </c>
      <c r="K116" t="s">
        <v>74</v>
      </c>
    </row>
    <row r="117" spans="8:11" x14ac:dyDescent="0.25">
      <c r="H117" t="s">
        <v>75</v>
      </c>
      <c r="I117">
        <v>39.700000000000003</v>
      </c>
      <c r="J117">
        <v>41.7</v>
      </c>
      <c r="K117">
        <v>18.600000000000001</v>
      </c>
    </row>
    <row r="118" spans="8:11" x14ac:dyDescent="0.25">
      <c r="H118" t="s">
        <v>76</v>
      </c>
      <c r="I118">
        <v>30.2</v>
      </c>
      <c r="J118">
        <v>44.3</v>
      </c>
      <c r="K118">
        <v>25.5</v>
      </c>
    </row>
    <row r="119" spans="8:11" x14ac:dyDescent="0.25">
      <c r="H119" t="s">
        <v>77</v>
      </c>
      <c r="I119">
        <v>35.9</v>
      </c>
      <c r="J119">
        <v>39.4</v>
      </c>
      <c r="K119">
        <v>24.7</v>
      </c>
    </row>
    <row r="120" spans="8:11" x14ac:dyDescent="0.25">
      <c r="H120" t="s">
        <v>78</v>
      </c>
      <c r="I120">
        <v>35.5</v>
      </c>
      <c r="J120">
        <v>39.5</v>
      </c>
      <c r="K120">
        <v>25</v>
      </c>
    </row>
    <row r="121" spans="8:11" x14ac:dyDescent="0.25">
      <c r="H121" t="s">
        <v>79</v>
      </c>
      <c r="I121">
        <v>37.6</v>
      </c>
      <c r="J121">
        <v>42.4</v>
      </c>
      <c r="K121">
        <v>20</v>
      </c>
    </row>
    <row r="133" spans="8:11" x14ac:dyDescent="0.25">
      <c r="I133" t="s">
        <v>121</v>
      </c>
      <c r="J133" t="s">
        <v>122</v>
      </c>
      <c r="K133" t="s">
        <v>123</v>
      </c>
    </row>
    <row r="134" spans="8:11" x14ac:dyDescent="0.25">
      <c r="H134" t="s">
        <v>124</v>
      </c>
      <c r="I134">
        <v>16.8</v>
      </c>
      <c r="J134">
        <v>58.2</v>
      </c>
      <c r="K134">
        <v>25</v>
      </c>
    </row>
    <row r="135" spans="8:11" x14ac:dyDescent="0.25">
      <c r="H135" t="s">
        <v>125</v>
      </c>
      <c r="I135">
        <v>18.600000000000001</v>
      </c>
      <c r="J135">
        <v>55.4</v>
      </c>
      <c r="K135">
        <v>26</v>
      </c>
    </row>
    <row r="136" spans="8:11" x14ac:dyDescent="0.25">
      <c r="H136" t="s">
        <v>126</v>
      </c>
      <c r="I136">
        <v>15.3</v>
      </c>
      <c r="J136">
        <v>55</v>
      </c>
      <c r="K136">
        <v>29.7</v>
      </c>
    </row>
    <row r="137" spans="8:11" x14ac:dyDescent="0.25">
      <c r="H137" t="s">
        <v>127</v>
      </c>
      <c r="I137">
        <v>15.6</v>
      </c>
      <c r="J137">
        <v>53.8</v>
      </c>
      <c r="K137">
        <v>30.6</v>
      </c>
    </row>
    <row r="138" spans="8:11" x14ac:dyDescent="0.25">
      <c r="H138" t="s">
        <v>128</v>
      </c>
      <c r="I138">
        <v>15.6</v>
      </c>
      <c r="J138">
        <v>59.1</v>
      </c>
      <c r="K138">
        <v>25.3</v>
      </c>
    </row>
    <row r="154" spans="9:12" x14ac:dyDescent="0.25">
      <c r="J154" t="s">
        <v>121</v>
      </c>
      <c r="K154" t="s">
        <v>122</v>
      </c>
      <c r="L154" t="s">
        <v>123</v>
      </c>
    </row>
    <row r="155" spans="9:12" x14ac:dyDescent="0.25">
      <c r="I155" t="s">
        <v>124</v>
      </c>
      <c r="J155">
        <v>37.6</v>
      </c>
      <c r="K155">
        <v>42.4</v>
      </c>
      <c r="L155">
        <v>20</v>
      </c>
    </row>
    <row r="156" spans="9:12" x14ac:dyDescent="0.25">
      <c r="I156" t="s">
        <v>125</v>
      </c>
      <c r="J156">
        <v>35.5</v>
      </c>
      <c r="K156">
        <v>39.5</v>
      </c>
      <c r="L156">
        <v>25</v>
      </c>
    </row>
    <row r="157" spans="9:12" x14ac:dyDescent="0.25">
      <c r="I157" t="s">
        <v>126</v>
      </c>
      <c r="J157">
        <v>35.9</v>
      </c>
      <c r="K157">
        <v>39.4</v>
      </c>
      <c r="L157">
        <v>24.7</v>
      </c>
    </row>
    <row r="158" spans="9:12" x14ac:dyDescent="0.25">
      <c r="I158" t="s">
        <v>127</v>
      </c>
      <c r="J158">
        <v>30.2</v>
      </c>
      <c r="K158">
        <v>44.3</v>
      </c>
      <c r="L158">
        <v>25.5</v>
      </c>
    </row>
    <row r="159" spans="9:12" x14ac:dyDescent="0.25">
      <c r="I159" t="s">
        <v>128</v>
      </c>
      <c r="J159">
        <v>39.700000000000003</v>
      </c>
      <c r="K159">
        <v>41.7</v>
      </c>
      <c r="L159">
        <v>18.600000000000001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169"/>
  <sheetViews>
    <sheetView topLeftCell="B31" workbookViewId="0">
      <selection activeCell="U108" sqref="U108"/>
    </sheetView>
  </sheetViews>
  <sheetFormatPr defaultRowHeight="15" x14ac:dyDescent="0.25"/>
  <sheetData>
    <row r="2" spans="2:3" x14ac:dyDescent="0.25">
      <c r="B2" t="s">
        <v>80</v>
      </c>
      <c r="C2">
        <v>94</v>
      </c>
    </row>
    <row r="3" spans="2:3" x14ac:dyDescent="0.25">
      <c r="B3" t="s">
        <v>81</v>
      </c>
      <c r="C3">
        <v>85</v>
      </c>
    </row>
    <row r="4" spans="2:3" x14ac:dyDescent="0.25">
      <c r="B4" s="65" t="s">
        <v>82</v>
      </c>
      <c r="C4" s="65">
        <v>82</v>
      </c>
    </row>
    <row r="5" spans="2:3" x14ac:dyDescent="0.25">
      <c r="B5" s="65" t="s">
        <v>83</v>
      </c>
      <c r="C5" s="65">
        <v>81</v>
      </c>
    </row>
    <row r="6" spans="2:3" x14ac:dyDescent="0.25">
      <c r="B6" s="65" t="s">
        <v>84</v>
      </c>
      <c r="C6">
        <v>81</v>
      </c>
    </row>
    <row r="7" spans="2:3" x14ac:dyDescent="0.25">
      <c r="B7" s="65" t="s">
        <v>85</v>
      </c>
      <c r="C7">
        <v>79</v>
      </c>
    </row>
    <row r="8" spans="2:3" x14ac:dyDescent="0.25">
      <c r="B8" s="65" t="s">
        <v>86</v>
      </c>
      <c r="C8">
        <v>79</v>
      </c>
    </row>
    <row r="9" spans="2:3" x14ac:dyDescent="0.25">
      <c r="B9" t="s">
        <v>87</v>
      </c>
      <c r="C9">
        <v>76</v>
      </c>
    </row>
    <row r="10" spans="2:3" x14ac:dyDescent="0.25">
      <c r="B10" s="65" t="s">
        <v>88</v>
      </c>
      <c r="C10">
        <v>73</v>
      </c>
    </row>
    <row r="11" spans="2:3" x14ac:dyDescent="0.25">
      <c r="B11" s="65" t="s">
        <v>89</v>
      </c>
      <c r="C11">
        <v>73</v>
      </c>
    </row>
    <row r="12" spans="2:3" x14ac:dyDescent="0.25">
      <c r="B12" s="65" t="s">
        <v>90</v>
      </c>
      <c r="C12">
        <v>73</v>
      </c>
    </row>
    <row r="13" spans="2:3" x14ac:dyDescent="0.25">
      <c r="B13" s="65" t="s">
        <v>91</v>
      </c>
      <c r="C13">
        <v>73</v>
      </c>
    </row>
    <row r="14" spans="2:3" x14ac:dyDescent="0.25">
      <c r="B14" s="65" t="s">
        <v>92</v>
      </c>
      <c r="C14">
        <v>72</v>
      </c>
    </row>
    <row r="15" spans="2:3" x14ac:dyDescent="0.25">
      <c r="B15" s="65" t="s">
        <v>93</v>
      </c>
      <c r="C15">
        <v>66</v>
      </c>
    </row>
    <row r="16" spans="2:3" x14ac:dyDescent="0.25">
      <c r="B16" s="65" t="s">
        <v>94</v>
      </c>
      <c r="C16">
        <v>61</v>
      </c>
    </row>
    <row r="17" spans="2:4" x14ac:dyDescent="0.25">
      <c r="B17" s="65" t="s">
        <v>95</v>
      </c>
      <c r="C17">
        <v>58</v>
      </c>
    </row>
    <row r="18" spans="2:4" x14ac:dyDescent="0.25">
      <c r="B18" s="65" t="s">
        <v>96</v>
      </c>
      <c r="C18">
        <v>52</v>
      </c>
    </row>
    <row r="19" spans="2:4" x14ac:dyDescent="0.25">
      <c r="B19" s="65" t="s">
        <v>97</v>
      </c>
      <c r="C19">
        <v>0</v>
      </c>
    </row>
    <row r="20" spans="2:4" x14ac:dyDescent="0.25">
      <c r="B20" s="65" t="s">
        <v>98</v>
      </c>
      <c r="C20">
        <v>0</v>
      </c>
    </row>
    <row r="21" spans="2:4" x14ac:dyDescent="0.25">
      <c r="B21" s="65" t="s">
        <v>99</v>
      </c>
      <c r="C21">
        <v>0</v>
      </c>
    </row>
    <row r="23" spans="2:4" x14ac:dyDescent="0.25">
      <c r="C23" t="s">
        <v>80</v>
      </c>
      <c r="D23">
        <v>98</v>
      </c>
    </row>
    <row r="24" spans="2:4" x14ac:dyDescent="0.25">
      <c r="C24" s="65" t="s">
        <v>83</v>
      </c>
      <c r="D24">
        <v>94</v>
      </c>
    </row>
    <row r="25" spans="2:4" x14ac:dyDescent="0.25">
      <c r="C25" s="65" t="s">
        <v>97</v>
      </c>
      <c r="D25">
        <v>88</v>
      </c>
    </row>
    <row r="26" spans="2:4" x14ac:dyDescent="0.25">
      <c r="C26" s="65" t="s">
        <v>86</v>
      </c>
      <c r="D26">
        <v>88</v>
      </c>
    </row>
    <row r="27" spans="2:4" x14ac:dyDescent="0.25">
      <c r="C27" s="65" t="s">
        <v>100</v>
      </c>
      <c r="D27">
        <v>86</v>
      </c>
    </row>
    <row r="28" spans="2:4" x14ac:dyDescent="0.25">
      <c r="C28" s="65" t="s">
        <v>82</v>
      </c>
      <c r="D28">
        <v>86</v>
      </c>
    </row>
    <row r="29" spans="2:4" x14ac:dyDescent="0.25">
      <c r="C29" s="65" t="s">
        <v>101</v>
      </c>
      <c r="D29">
        <v>82</v>
      </c>
    </row>
    <row r="30" spans="2:4" x14ac:dyDescent="0.25">
      <c r="C30" s="65" t="s">
        <v>102</v>
      </c>
      <c r="D30">
        <v>80</v>
      </c>
    </row>
    <row r="31" spans="2:4" x14ac:dyDescent="0.25">
      <c r="C31" s="65" t="s">
        <v>91</v>
      </c>
      <c r="D31">
        <v>78</v>
      </c>
    </row>
    <row r="32" spans="2:4" x14ac:dyDescent="0.25">
      <c r="C32" s="65" t="s">
        <v>89</v>
      </c>
      <c r="D32">
        <v>78</v>
      </c>
    </row>
    <row r="33" spans="1:4" x14ac:dyDescent="0.25">
      <c r="C33" s="65" t="s">
        <v>103</v>
      </c>
      <c r="D33">
        <v>78</v>
      </c>
    </row>
    <row r="34" spans="1:4" x14ac:dyDescent="0.25">
      <c r="C34" s="65" t="s">
        <v>104</v>
      </c>
      <c r="D34">
        <v>76</v>
      </c>
    </row>
    <row r="35" spans="1:4" x14ac:dyDescent="0.25">
      <c r="C35" s="65" t="s">
        <v>92</v>
      </c>
      <c r="D35">
        <v>76</v>
      </c>
    </row>
    <row r="36" spans="1:4" x14ac:dyDescent="0.25">
      <c r="C36" s="65" t="s">
        <v>97</v>
      </c>
      <c r="D36">
        <v>76</v>
      </c>
    </row>
    <row r="37" spans="1:4" x14ac:dyDescent="0.25">
      <c r="C37" s="65" t="s">
        <v>105</v>
      </c>
      <c r="D37">
        <v>75</v>
      </c>
    </row>
    <row r="38" spans="1:4" x14ac:dyDescent="0.25">
      <c r="C38" t="s">
        <v>106</v>
      </c>
      <c r="D38">
        <v>74</v>
      </c>
    </row>
    <row r="39" spans="1:4" x14ac:dyDescent="0.25">
      <c r="C39" s="65" t="s">
        <v>93</v>
      </c>
      <c r="D39">
        <v>74</v>
      </c>
    </row>
    <row r="40" spans="1:4" x14ac:dyDescent="0.25">
      <c r="C40" s="65" t="s">
        <v>107</v>
      </c>
      <c r="D40">
        <v>72</v>
      </c>
    </row>
    <row r="41" spans="1:4" x14ac:dyDescent="0.25">
      <c r="C41" s="65" t="s">
        <v>108</v>
      </c>
      <c r="D41">
        <v>64</v>
      </c>
    </row>
    <row r="42" spans="1:4" x14ac:dyDescent="0.25">
      <c r="C42" s="65" t="s">
        <v>109</v>
      </c>
      <c r="D42">
        <v>59</v>
      </c>
    </row>
    <row r="44" spans="1:4" x14ac:dyDescent="0.25">
      <c r="A44" s="65" t="s">
        <v>110</v>
      </c>
      <c r="B44">
        <v>92</v>
      </c>
    </row>
    <row r="45" spans="1:4" x14ac:dyDescent="0.25">
      <c r="A45" s="65" t="s">
        <v>86</v>
      </c>
      <c r="B45">
        <v>91</v>
      </c>
    </row>
    <row r="46" spans="1:4" x14ac:dyDescent="0.25">
      <c r="A46" s="65" t="s">
        <v>100</v>
      </c>
      <c r="B46">
        <v>88</v>
      </c>
    </row>
    <row r="47" spans="1:4" x14ac:dyDescent="0.25">
      <c r="A47" s="65" t="s">
        <v>111</v>
      </c>
      <c r="B47">
        <v>88</v>
      </c>
    </row>
    <row r="48" spans="1:4" x14ac:dyDescent="0.25">
      <c r="A48" t="s">
        <v>112</v>
      </c>
      <c r="B48">
        <v>87</v>
      </c>
    </row>
    <row r="49" spans="1:2" x14ac:dyDescent="0.25">
      <c r="A49" s="65" t="s">
        <v>82</v>
      </c>
      <c r="B49">
        <v>86</v>
      </c>
    </row>
    <row r="50" spans="1:2" x14ac:dyDescent="0.25">
      <c r="A50" s="65" t="s">
        <v>113</v>
      </c>
      <c r="B50">
        <v>84</v>
      </c>
    </row>
    <row r="51" spans="1:2" x14ac:dyDescent="0.25">
      <c r="A51" s="65" t="s">
        <v>90</v>
      </c>
      <c r="B51">
        <v>83</v>
      </c>
    </row>
    <row r="52" spans="1:2" x14ac:dyDescent="0.25">
      <c r="A52" s="65" t="s">
        <v>114</v>
      </c>
      <c r="B52">
        <v>82</v>
      </c>
    </row>
    <row r="53" spans="1:2" x14ac:dyDescent="0.25">
      <c r="A53" s="65" t="s">
        <v>115</v>
      </c>
      <c r="B53">
        <v>82</v>
      </c>
    </row>
    <row r="54" spans="1:2" x14ac:dyDescent="0.25">
      <c r="A54" s="65" t="s">
        <v>92</v>
      </c>
      <c r="B54">
        <v>81</v>
      </c>
    </row>
    <row r="55" spans="1:2" x14ac:dyDescent="0.25">
      <c r="A55" s="65" t="s">
        <v>84</v>
      </c>
      <c r="B55">
        <v>81</v>
      </c>
    </row>
    <row r="56" spans="1:2" x14ac:dyDescent="0.25">
      <c r="A56" s="65" t="s">
        <v>93</v>
      </c>
      <c r="B56">
        <v>80</v>
      </c>
    </row>
    <row r="57" spans="1:2" x14ac:dyDescent="0.25">
      <c r="A57" s="65" t="s">
        <v>91</v>
      </c>
      <c r="B57">
        <v>80</v>
      </c>
    </row>
    <row r="58" spans="1:2" x14ac:dyDescent="0.25">
      <c r="A58" s="65" t="s">
        <v>107</v>
      </c>
      <c r="B58">
        <v>79</v>
      </c>
    </row>
    <row r="59" spans="1:2" x14ac:dyDescent="0.25">
      <c r="A59" s="65" t="s">
        <v>104</v>
      </c>
      <c r="B59">
        <v>78</v>
      </c>
    </row>
    <row r="60" spans="1:2" x14ac:dyDescent="0.25">
      <c r="A60" s="65" t="s">
        <v>116</v>
      </c>
      <c r="B60">
        <v>77</v>
      </c>
    </row>
    <row r="61" spans="1:2" x14ac:dyDescent="0.25">
      <c r="A61" t="s">
        <v>106</v>
      </c>
      <c r="B61">
        <v>76</v>
      </c>
    </row>
    <row r="62" spans="1:2" x14ac:dyDescent="0.25">
      <c r="A62" s="65" t="s">
        <v>108</v>
      </c>
      <c r="B62">
        <v>68</v>
      </c>
    </row>
    <row r="63" spans="1:2" x14ac:dyDescent="0.25">
      <c r="A63" s="65" t="s">
        <v>109</v>
      </c>
      <c r="B63">
        <v>61</v>
      </c>
    </row>
    <row r="66" spans="2:3" x14ac:dyDescent="0.25">
      <c r="B66" s="65" t="s">
        <v>110</v>
      </c>
      <c r="C66">
        <v>95</v>
      </c>
    </row>
    <row r="67" spans="2:3" x14ac:dyDescent="0.25">
      <c r="B67" s="65" t="s">
        <v>86</v>
      </c>
      <c r="C67">
        <v>89</v>
      </c>
    </row>
    <row r="68" spans="2:3" x14ac:dyDescent="0.25">
      <c r="B68" s="65" t="s">
        <v>100</v>
      </c>
      <c r="C68">
        <v>89</v>
      </c>
    </row>
    <row r="69" spans="2:3" x14ac:dyDescent="0.25">
      <c r="B69" s="65" t="s">
        <v>111</v>
      </c>
      <c r="C69">
        <v>89</v>
      </c>
    </row>
    <row r="70" spans="2:3" x14ac:dyDescent="0.25">
      <c r="B70" s="65" t="s">
        <v>90</v>
      </c>
      <c r="C70">
        <v>89</v>
      </c>
    </row>
    <row r="71" spans="2:3" x14ac:dyDescent="0.25">
      <c r="B71" s="65" t="s">
        <v>82</v>
      </c>
      <c r="C71">
        <v>88</v>
      </c>
    </row>
    <row r="72" spans="2:3" x14ac:dyDescent="0.25">
      <c r="B72" s="65" t="s">
        <v>113</v>
      </c>
      <c r="C72">
        <v>87</v>
      </c>
    </row>
    <row r="73" spans="2:3" x14ac:dyDescent="0.25">
      <c r="B73" t="s">
        <v>106</v>
      </c>
      <c r="C73">
        <v>86</v>
      </c>
    </row>
    <row r="74" spans="2:3" x14ac:dyDescent="0.25">
      <c r="B74" s="65" t="s">
        <v>116</v>
      </c>
      <c r="C74">
        <v>86</v>
      </c>
    </row>
    <row r="75" spans="2:3" x14ac:dyDescent="0.25">
      <c r="B75" t="s">
        <v>112</v>
      </c>
      <c r="C75">
        <v>86</v>
      </c>
    </row>
    <row r="76" spans="2:3" x14ac:dyDescent="0.25">
      <c r="B76" s="65" t="s">
        <v>91</v>
      </c>
      <c r="C76">
        <v>85</v>
      </c>
    </row>
    <row r="77" spans="2:3" x14ac:dyDescent="0.25">
      <c r="B77" s="65" t="s">
        <v>84</v>
      </c>
      <c r="C77">
        <v>85</v>
      </c>
    </row>
    <row r="78" spans="2:3" x14ac:dyDescent="0.25">
      <c r="B78" s="65" t="s">
        <v>104</v>
      </c>
      <c r="C78">
        <v>85</v>
      </c>
    </row>
    <row r="79" spans="2:3" x14ac:dyDescent="0.25">
      <c r="B79" s="65" t="s">
        <v>117</v>
      </c>
      <c r="C79">
        <v>84</v>
      </c>
    </row>
    <row r="80" spans="2:3" x14ac:dyDescent="0.25">
      <c r="B80" s="65" t="s">
        <v>107</v>
      </c>
      <c r="C80">
        <v>84</v>
      </c>
    </row>
    <row r="81" spans="2:24" x14ac:dyDescent="0.25">
      <c r="B81" s="65" t="s">
        <v>115</v>
      </c>
      <c r="C81">
        <v>84</v>
      </c>
    </row>
    <row r="82" spans="2:24" x14ac:dyDescent="0.25">
      <c r="B82" s="65" t="s">
        <v>114</v>
      </c>
      <c r="C82">
        <v>83</v>
      </c>
    </row>
    <row r="83" spans="2:24" x14ac:dyDescent="0.25">
      <c r="B83" s="65" t="s">
        <v>92</v>
      </c>
      <c r="C83">
        <v>83</v>
      </c>
    </row>
    <row r="84" spans="2:24" x14ac:dyDescent="0.25">
      <c r="B84" s="65" t="s">
        <v>108</v>
      </c>
      <c r="C84">
        <v>73</v>
      </c>
    </row>
    <row r="85" spans="2:24" x14ac:dyDescent="0.25">
      <c r="B85" s="65" t="s">
        <v>109</v>
      </c>
      <c r="C85">
        <v>62</v>
      </c>
    </row>
    <row r="87" spans="2:24" x14ac:dyDescent="0.25">
      <c r="B87" s="65" t="s">
        <v>110</v>
      </c>
      <c r="C87">
        <v>94</v>
      </c>
    </row>
    <row r="88" spans="2:24" x14ac:dyDescent="0.25">
      <c r="B88" s="65" t="s">
        <v>100</v>
      </c>
      <c r="C88">
        <v>92</v>
      </c>
      <c r="M88" s="65" t="s">
        <v>110</v>
      </c>
      <c r="N88">
        <v>93</v>
      </c>
    </row>
    <row r="89" spans="2:24" x14ac:dyDescent="0.25">
      <c r="B89" s="65" t="s">
        <v>86</v>
      </c>
      <c r="C89">
        <v>92</v>
      </c>
      <c r="M89" s="65" t="s">
        <v>100</v>
      </c>
      <c r="N89">
        <v>92</v>
      </c>
      <c r="X89" s="65"/>
    </row>
    <row r="90" spans="2:24" x14ac:dyDescent="0.25">
      <c r="B90" s="65" t="s">
        <v>90</v>
      </c>
      <c r="C90">
        <v>91</v>
      </c>
      <c r="M90" s="65" t="s">
        <v>86</v>
      </c>
      <c r="N90">
        <v>92</v>
      </c>
      <c r="X90" s="65"/>
    </row>
    <row r="91" spans="2:24" x14ac:dyDescent="0.25">
      <c r="B91" t="s">
        <v>117</v>
      </c>
      <c r="C91">
        <v>90</v>
      </c>
      <c r="M91" s="65" t="s">
        <v>90</v>
      </c>
      <c r="N91">
        <v>91</v>
      </c>
      <c r="X91" s="65"/>
    </row>
    <row r="92" spans="2:24" x14ac:dyDescent="0.25">
      <c r="B92" s="65" t="s">
        <v>118</v>
      </c>
      <c r="C92">
        <v>90</v>
      </c>
      <c r="M92" t="s">
        <v>93</v>
      </c>
      <c r="N92">
        <v>90</v>
      </c>
      <c r="X92" s="65"/>
    </row>
    <row r="93" spans="2:24" x14ac:dyDescent="0.25">
      <c r="B93" t="s">
        <v>111</v>
      </c>
      <c r="C93">
        <v>89</v>
      </c>
      <c r="M93" s="65" t="s">
        <v>129</v>
      </c>
      <c r="N93">
        <v>90</v>
      </c>
    </row>
    <row r="94" spans="2:24" x14ac:dyDescent="0.25">
      <c r="B94" t="s">
        <v>101</v>
      </c>
      <c r="C94">
        <v>89</v>
      </c>
      <c r="M94" t="s">
        <v>92</v>
      </c>
      <c r="N94">
        <v>90</v>
      </c>
      <c r="X94" s="65"/>
    </row>
    <row r="95" spans="2:24" x14ac:dyDescent="0.25">
      <c r="B95" t="s">
        <v>119</v>
      </c>
      <c r="C95">
        <v>88</v>
      </c>
      <c r="M95" t="s">
        <v>113</v>
      </c>
      <c r="N95">
        <v>89</v>
      </c>
    </row>
    <row r="96" spans="2:24" x14ac:dyDescent="0.25">
      <c r="B96" t="s">
        <v>82</v>
      </c>
      <c r="C96">
        <v>87</v>
      </c>
      <c r="M96" t="s">
        <v>103</v>
      </c>
      <c r="N96">
        <v>89</v>
      </c>
    </row>
    <row r="97" spans="2:14" x14ac:dyDescent="0.25">
      <c r="B97" t="s">
        <v>115</v>
      </c>
      <c r="C97">
        <v>87</v>
      </c>
      <c r="M97" t="s">
        <v>111</v>
      </c>
      <c r="N97">
        <v>89</v>
      </c>
    </row>
    <row r="98" spans="2:14" x14ac:dyDescent="0.25">
      <c r="B98" t="s">
        <v>85</v>
      </c>
      <c r="C98">
        <v>86</v>
      </c>
      <c r="M98" t="s">
        <v>91</v>
      </c>
      <c r="N98">
        <v>88</v>
      </c>
    </row>
    <row r="99" spans="2:14" x14ac:dyDescent="0.25">
      <c r="B99" t="s">
        <v>107</v>
      </c>
      <c r="C99">
        <v>85</v>
      </c>
      <c r="M99" t="s">
        <v>130</v>
      </c>
      <c r="N99">
        <v>87</v>
      </c>
    </row>
    <row r="100" spans="2:14" x14ac:dyDescent="0.25">
      <c r="B100" t="s">
        <v>84</v>
      </c>
      <c r="C100">
        <v>85</v>
      </c>
      <c r="M100" t="s">
        <v>115</v>
      </c>
      <c r="N100">
        <v>87</v>
      </c>
    </row>
    <row r="101" spans="2:14" x14ac:dyDescent="0.25">
      <c r="B101" t="s">
        <v>99</v>
      </c>
      <c r="C101">
        <v>84</v>
      </c>
      <c r="M101" t="s">
        <v>112</v>
      </c>
      <c r="N101">
        <v>86</v>
      </c>
    </row>
    <row r="102" spans="2:14" x14ac:dyDescent="0.25">
      <c r="B102" t="s">
        <v>106</v>
      </c>
      <c r="C102">
        <v>82</v>
      </c>
      <c r="M102" t="s">
        <v>116</v>
      </c>
      <c r="N102">
        <v>86</v>
      </c>
    </row>
    <row r="103" spans="2:14" x14ac:dyDescent="0.25">
      <c r="B103" t="s">
        <v>92</v>
      </c>
      <c r="C103">
        <v>81</v>
      </c>
      <c r="M103" t="s">
        <v>95</v>
      </c>
      <c r="N103">
        <v>85</v>
      </c>
    </row>
    <row r="104" spans="2:14" x14ac:dyDescent="0.25">
      <c r="B104" t="s">
        <v>112</v>
      </c>
      <c r="C104">
        <v>75</v>
      </c>
      <c r="M104" t="s">
        <v>104</v>
      </c>
      <c r="N104">
        <v>84</v>
      </c>
    </row>
    <row r="105" spans="2:14" x14ac:dyDescent="0.25">
      <c r="B105" t="s">
        <v>120</v>
      </c>
      <c r="C105">
        <v>74</v>
      </c>
      <c r="M105" t="s">
        <v>106</v>
      </c>
      <c r="N105">
        <v>82</v>
      </c>
    </row>
    <row r="106" spans="2:14" x14ac:dyDescent="0.25">
      <c r="B106" t="s">
        <v>109</v>
      </c>
      <c r="C106">
        <v>66</v>
      </c>
      <c r="M106" t="s">
        <v>108</v>
      </c>
      <c r="N106">
        <v>81</v>
      </c>
    </row>
    <row r="107" spans="2:14" x14ac:dyDescent="0.25">
      <c r="M107" t="s">
        <v>109</v>
      </c>
      <c r="N107">
        <v>75</v>
      </c>
    </row>
    <row r="108" spans="2:14" x14ac:dyDescent="0.25">
      <c r="B108" s="65" t="s">
        <v>113</v>
      </c>
      <c r="C108">
        <v>83</v>
      </c>
    </row>
    <row r="109" spans="2:14" x14ac:dyDescent="0.25">
      <c r="B109" s="65" t="s">
        <v>91</v>
      </c>
      <c r="C109">
        <v>78</v>
      </c>
    </row>
    <row r="110" spans="2:14" x14ac:dyDescent="0.25">
      <c r="B110" t="s">
        <v>82</v>
      </c>
      <c r="C110">
        <v>75</v>
      </c>
    </row>
    <row r="111" spans="2:14" x14ac:dyDescent="0.25">
      <c r="B111" t="s">
        <v>85</v>
      </c>
      <c r="C111">
        <v>64</v>
      </c>
    </row>
    <row r="112" spans="2:14" x14ac:dyDescent="0.25">
      <c r="B112" s="65" t="s">
        <v>118</v>
      </c>
      <c r="C112">
        <v>46</v>
      </c>
    </row>
    <row r="113" spans="2:3" x14ac:dyDescent="0.25">
      <c r="B113" s="65" t="s">
        <v>117</v>
      </c>
      <c r="C113">
        <v>0</v>
      </c>
    </row>
    <row r="114" spans="2:3" x14ac:dyDescent="0.25">
      <c r="B114" t="s">
        <v>111</v>
      </c>
      <c r="C114">
        <v>0</v>
      </c>
    </row>
    <row r="115" spans="2:3" x14ac:dyDescent="0.25">
      <c r="B115" t="s">
        <v>112</v>
      </c>
      <c r="C115">
        <v>0</v>
      </c>
    </row>
    <row r="116" spans="2:3" x14ac:dyDescent="0.25">
      <c r="B116" t="s">
        <v>115</v>
      </c>
      <c r="C116">
        <v>0</v>
      </c>
    </row>
    <row r="117" spans="2:3" x14ac:dyDescent="0.25">
      <c r="B117" s="65" t="s">
        <v>90</v>
      </c>
      <c r="C117">
        <v>0</v>
      </c>
    </row>
    <row r="118" spans="2:3" x14ac:dyDescent="0.25">
      <c r="B118" s="65" t="s">
        <v>100</v>
      </c>
      <c r="C118">
        <v>0</v>
      </c>
    </row>
    <row r="119" spans="2:3" x14ac:dyDescent="0.25">
      <c r="B119" t="s">
        <v>84</v>
      </c>
      <c r="C119">
        <v>0</v>
      </c>
    </row>
    <row r="120" spans="2:3" x14ac:dyDescent="0.25">
      <c r="B120" t="s">
        <v>107</v>
      </c>
      <c r="C120">
        <v>0</v>
      </c>
    </row>
    <row r="121" spans="2:3" x14ac:dyDescent="0.25">
      <c r="B121" t="s">
        <v>99</v>
      </c>
      <c r="C121">
        <v>0</v>
      </c>
    </row>
    <row r="122" spans="2:3" x14ac:dyDescent="0.25">
      <c r="B122" t="s">
        <v>106</v>
      </c>
      <c r="C122">
        <v>0</v>
      </c>
    </row>
    <row r="123" spans="2:3" x14ac:dyDescent="0.25">
      <c r="B123" t="s">
        <v>92</v>
      </c>
      <c r="C123">
        <v>0</v>
      </c>
    </row>
    <row r="124" spans="2:3" x14ac:dyDescent="0.25">
      <c r="B124" s="65" t="s">
        <v>108</v>
      </c>
      <c r="C124">
        <v>0</v>
      </c>
    </row>
    <row r="125" spans="2:3" x14ac:dyDescent="0.25">
      <c r="B125" t="s">
        <v>109</v>
      </c>
      <c r="C125">
        <v>0</v>
      </c>
    </row>
    <row r="126" spans="2:3" x14ac:dyDescent="0.25">
      <c r="B126" s="65" t="s">
        <v>110</v>
      </c>
      <c r="C126">
        <v>0</v>
      </c>
    </row>
    <row r="127" spans="2:3" x14ac:dyDescent="0.25">
      <c r="B127" s="65" t="s">
        <v>86</v>
      </c>
      <c r="C127">
        <v>0</v>
      </c>
    </row>
    <row r="129" spans="2:3" x14ac:dyDescent="0.25">
      <c r="B129" t="s">
        <v>115</v>
      </c>
      <c r="C129">
        <v>87</v>
      </c>
    </row>
    <row r="130" spans="2:3" x14ac:dyDescent="0.25">
      <c r="B130" t="s">
        <v>107</v>
      </c>
      <c r="C130">
        <v>80</v>
      </c>
    </row>
    <row r="131" spans="2:3" x14ac:dyDescent="0.25">
      <c r="B131" s="65" t="s">
        <v>118</v>
      </c>
      <c r="C131">
        <v>77</v>
      </c>
    </row>
    <row r="132" spans="2:3" x14ac:dyDescent="0.25">
      <c r="B132" s="65" t="s">
        <v>91</v>
      </c>
      <c r="C132">
        <v>77</v>
      </c>
    </row>
    <row r="133" spans="2:3" x14ac:dyDescent="0.25">
      <c r="B133" t="s">
        <v>112</v>
      </c>
      <c r="C133">
        <v>75</v>
      </c>
    </row>
    <row r="134" spans="2:3" x14ac:dyDescent="0.25">
      <c r="B134" s="65" t="s">
        <v>113</v>
      </c>
      <c r="C134">
        <v>75</v>
      </c>
    </row>
    <row r="135" spans="2:3" x14ac:dyDescent="0.25">
      <c r="B135" s="65" t="s">
        <v>85</v>
      </c>
      <c r="C135">
        <v>71</v>
      </c>
    </row>
    <row r="136" spans="2:3" x14ac:dyDescent="0.25">
      <c r="B136" t="s">
        <v>106</v>
      </c>
      <c r="C136">
        <v>69</v>
      </c>
    </row>
    <row r="137" spans="2:3" x14ac:dyDescent="0.25">
      <c r="B137" t="s">
        <v>82</v>
      </c>
      <c r="C137">
        <v>29</v>
      </c>
    </row>
    <row r="138" spans="2:3" x14ac:dyDescent="0.25">
      <c r="B138" s="65" t="s">
        <v>90</v>
      </c>
      <c r="C138">
        <v>0</v>
      </c>
    </row>
    <row r="139" spans="2:3" x14ac:dyDescent="0.25">
      <c r="B139" s="65" t="s">
        <v>100</v>
      </c>
      <c r="C139">
        <v>0</v>
      </c>
    </row>
    <row r="140" spans="2:3" x14ac:dyDescent="0.25">
      <c r="B140" t="s">
        <v>84</v>
      </c>
      <c r="C140">
        <v>0</v>
      </c>
    </row>
    <row r="141" spans="2:3" x14ac:dyDescent="0.25">
      <c r="B141" t="s">
        <v>111</v>
      </c>
      <c r="C141">
        <v>0</v>
      </c>
    </row>
    <row r="142" spans="2:3" x14ac:dyDescent="0.25">
      <c r="B142" t="s">
        <v>99</v>
      </c>
      <c r="C142">
        <v>0</v>
      </c>
    </row>
    <row r="143" spans="2:3" x14ac:dyDescent="0.25">
      <c r="B143" s="65" t="s">
        <v>93</v>
      </c>
      <c r="C143">
        <v>0</v>
      </c>
    </row>
    <row r="144" spans="2:3" x14ac:dyDescent="0.25">
      <c r="B144" s="65" t="s">
        <v>92</v>
      </c>
      <c r="C144">
        <v>0</v>
      </c>
    </row>
    <row r="145" spans="2:3" x14ac:dyDescent="0.25">
      <c r="B145" s="65" t="s">
        <v>108</v>
      </c>
      <c r="C145">
        <v>0</v>
      </c>
    </row>
    <row r="146" spans="2:3" x14ac:dyDescent="0.25">
      <c r="B146" t="s">
        <v>109</v>
      </c>
      <c r="C146">
        <v>0</v>
      </c>
    </row>
    <row r="147" spans="2:3" x14ac:dyDescent="0.25">
      <c r="B147" s="65" t="s">
        <v>110</v>
      </c>
      <c r="C147">
        <v>0</v>
      </c>
    </row>
    <row r="148" spans="2:3" x14ac:dyDescent="0.25">
      <c r="B148" s="65" t="s">
        <v>86</v>
      </c>
      <c r="C148">
        <v>0</v>
      </c>
    </row>
    <row r="150" spans="2:3" x14ac:dyDescent="0.25">
      <c r="B150" s="65" t="s">
        <v>110</v>
      </c>
      <c r="C150">
        <v>94</v>
      </c>
    </row>
    <row r="151" spans="2:3" x14ac:dyDescent="0.25">
      <c r="B151" s="65" t="s">
        <v>100</v>
      </c>
      <c r="C151">
        <v>89</v>
      </c>
    </row>
    <row r="152" spans="2:3" x14ac:dyDescent="0.25">
      <c r="B152" s="65" t="s">
        <v>86</v>
      </c>
      <c r="C152" s="65">
        <v>89</v>
      </c>
    </row>
    <row r="153" spans="2:3" x14ac:dyDescent="0.25">
      <c r="B153" t="s">
        <v>111</v>
      </c>
      <c r="C153" s="65">
        <v>89</v>
      </c>
    </row>
    <row r="154" spans="2:3" x14ac:dyDescent="0.25">
      <c r="B154" s="65" t="s">
        <v>90</v>
      </c>
      <c r="C154">
        <v>87</v>
      </c>
    </row>
    <row r="155" spans="2:3" x14ac:dyDescent="0.25">
      <c r="B155" t="s">
        <v>82</v>
      </c>
      <c r="C155">
        <v>87</v>
      </c>
    </row>
    <row r="156" spans="2:3" x14ac:dyDescent="0.25">
      <c r="B156" s="65" t="s">
        <v>113</v>
      </c>
      <c r="C156">
        <v>86</v>
      </c>
    </row>
    <row r="157" spans="2:3" x14ac:dyDescent="0.25">
      <c r="B157" s="65" t="s">
        <v>91</v>
      </c>
      <c r="C157">
        <v>84</v>
      </c>
    </row>
    <row r="158" spans="2:3" x14ac:dyDescent="0.25">
      <c r="B158" s="65" t="s">
        <v>96</v>
      </c>
      <c r="C158">
        <v>84</v>
      </c>
    </row>
    <row r="159" spans="2:3" x14ac:dyDescent="0.25">
      <c r="B159" t="s">
        <v>93</v>
      </c>
      <c r="C159">
        <v>83</v>
      </c>
    </row>
    <row r="160" spans="2:3" x14ac:dyDescent="0.25">
      <c r="B160" t="s">
        <v>115</v>
      </c>
      <c r="C160">
        <v>83</v>
      </c>
    </row>
    <row r="161" spans="2:3" x14ac:dyDescent="0.25">
      <c r="B161" t="s">
        <v>116</v>
      </c>
      <c r="C161">
        <v>83</v>
      </c>
    </row>
    <row r="162" spans="2:3" x14ac:dyDescent="0.25">
      <c r="B162" t="s">
        <v>112</v>
      </c>
      <c r="C162">
        <v>83</v>
      </c>
    </row>
    <row r="163" spans="2:3" x14ac:dyDescent="0.25">
      <c r="B163" t="s">
        <v>84</v>
      </c>
      <c r="C163">
        <v>83</v>
      </c>
    </row>
    <row r="164" spans="2:3" x14ac:dyDescent="0.25">
      <c r="B164" t="s">
        <v>99</v>
      </c>
      <c r="C164">
        <v>81</v>
      </c>
    </row>
    <row r="165" spans="2:3" x14ac:dyDescent="0.25">
      <c r="B165" t="s">
        <v>107</v>
      </c>
      <c r="C165">
        <v>81</v>
      </c>
    </row>
    <row r="166" spans="2:3" x14ac:dyDescent="0.25">
      <c r="B166" t="s">
        <v>92</v>
      </c>
      <c r="C166">
        <v>80</v>
      </c>
    </row>
    <row r="167" spans="2:3" x14ac:dyDescent="0.25">
      <c r="B167" t="s">
        <v>106</v>
      </c>
      <c r="C167">
        <v>80</v>
      </c>
    </row>
    <row r="168" spans="2:3" x14ac:dyDescent="0.25">
      <c r="B168" t="s">
        <v>120</v>
      </c>
      <c r="C168">
        <v>71</v>
      </c>
    </row>
    <row r="169" spans="2:3" x14ac:dyDescent="0.25">
      <c r="B169" t="s">
        <v>109</v>
      </c>
      <c r="C169">
        <v>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2025-02-03T11:59:05Z</dcterms:modified>
</cp:coreProperties>
</file>