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/>
  <xr:revisionPtr revIDLastSave="0" documentId="13_ncr:1_{342687B7-6AC4-4CAC-A473-B26E3F675CBC}" xr6:coauthVersionLast="47" xr6:coauthVersionMax="47" xr10:uidLastSave="{00000000-0000-0000-0000-000000000000}"/>
  <bookViews>
    <workbookView xWindow="390" yWindow="390" windowWidth="21600" windowHeight="11295" xr2:uid="{00000000-000D-0000-FFFF-FFFF00000000}"/>
  </bookViews>
  <sheets>
    <sheet name="СВОД" sheetId="1" r:id="rId1"/>
    <sheet name="Лист1" sheetId="5" r:id="rId2"/>
  </sheets>
  <definedNames>
    <definedName name="_Hlk199924517" localSheetId="1">Лист1!$K$2</definedName>
    <definedName name="_xlnm._FilterDatabase" localSheetId="1" hidden="1">Лист1!$B$121:$C$140</definedName>
    <definedName name="_xlnm._FilterDatabase" localSheetId="0" hidden="1">СВОД!$A$4:$AL$171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70" i="1" l="1"/>
  <c r="AD170" i="1"/>
  <c r="AE170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M38" i="1"/>
  <c r="AB38" i="1" l="1"/>
  <c r="AF38" i="1"/>
  <c r="AD38" i="1"/>
  <c r="Y167" i="1" l="1"/>
  <c r="Z167" i="1"/>
  <c r="AA167" i="1"/>
  <c r="AH44" i="1"/>
  <c r="AH45" i="1"/>
  <c r="M171" i="1" l="1"/>
  <c r="N171" i="1"/>
  <c r="O171" i="1"/>
  <c r="P171" i="1"/>
  <c r="Q171" i="1"/>
  <c r="S171" i="1"/>
  <c r="T171" i="1"/>
  <c r="U171" i="1"/>
  <c r="V171" i="1"/>
  <c r="W171" i="1"/>
  <c r="X171" i="1"/>
  <c r="Y171" i="1"/>
  <c r="Z171" i="1"/>
  <c r="AA171" i="1"/>
  <c r="M170" i="1"/>
  <c r="N170" i="1"/>
  <c r="O170" i="1"/>
  <c r="P170" i="1"/>
  <c r="Q170" i="1"/>
  <c r="S170" i="1"/>
  <c r="T170" i="1"/>
  <c r="U170" i="1"/>
  <c r="V170" i="1"/>
  <c r="W170" i="1"/>
  <c r="Y170" i="1"/>
  <c r="Z170" i="1"/>
  <c r="AA170" i="1"/>
  <c r="L171" i="1"/>
  <c r="L170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M78" i="1"/>
  <c r="AF78" i="1" l="1"/>
  <c r="AD78" i="1"/>
  <c r="AH78" i="1" s="1"/>
  <c r="AB78" i="1"/>
  <c r="AB171" i="1"/>
  <c r="AC171" i="1" s="1"/>
  <c r="AD171" i="1"/>
  <c r="AE171" i="1" s="1"/>
  <c r="AF171" i="1"/>
  <c r="L78" i="1"/>
  <c r="G78" i="1"/>
  <c r="H78" i="1"/>
  <c r="I78" i="1"/>
  <c r="J78" i="1"/>
  <c r="K78" i="1"/>
  <c r="F78" i="1"/>
  <c r="AF160" i="1"/>
  <c r="AF161" i="1"/>
  <c r="AF162" i="1"/>
  <c r="AF163" i="1"/>
  <c r="AF164" i="1"/>
  <c r="AF159" i="1"/>
  <c r="AD160" i="1"/>
  <c r="AD161" i="1"/>
  <c r="AD162" i="1"/>
  <c r="AD163" i="1"/>
  <c r="AD164" i="1"/>
  <c r="AD159" i="1"/>
  <c r="AB163" i="1"/>
  <c r="AB161" i="1"/>
  <c r="AB160" i="1"/>
  <c r="AB159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M157" i="1"/>
  <c r="AF104" i="1"/>
  <c r="AF105" i="1"/>
  <c r="AF106" i="1"/>
  <c r="AF107" i="1"/>
  <c r="AF108" i="1"/>
  <c r="AF103" i="1"/>
  <c r="AD104" i="1"/>
  <c r="AD105" i="1"/>
  <c r="AD106" i="1"/>
  <c r="AD107" i="1"/>
  <c r="AD108" i="1"/>
  <c r="AD103" i="1"/>
  <c r="AB104" i="1"/>
  <c r="AB105" i="1"/>
  <c r="AB106" i="1"/>
  <c r="AB107" i="1"/>
  <c r="AB108" i="1"/>
  <c r="AB103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M101" i="1"/>
  <c r="AH143" i="1"/>
  <c r="AF141" i="1"/>
  <c r="AD141" i="1"/>
  <c r="AB141" i="1"/>
  <c r="AH141" i="1" l="1"/>
  <c r="AB157" i="1"/>
  <c r="AD157" i="1"/>
  <c r="AB101" i="1"/>
  <c r="AF101" i="1"/>
  <c r="AD101" i="1"/>
  <c r="AF157" i="1"/>
  <c r="AH171" i="1"/>
  <c r="AI143" i="1"/>
  <c r="AH101" i="1" l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F14" i="1"/>
  <c r="AF37" i="1" l="1"/>
  <c r="AG37" i="1" s="1"/>
  <c r="AD37" i="1"/>
  <c r="AE37" i="1" s="1"/>
  <c r="AB37" i="1"/>
  <c r="AC37" i="1" s="1"/>
  <c r="AG33" i="1"/>
  <c r="AG34" i="1"/>
  <c r="AG36" i="1"/>
  <c r="AG32" i="1"/>
  <c r="AE33" i="1"/>
  <c r="AE34" i="1"/>
  <c r="AE32" i="1"/>
  <c r="AC33" i="1"/>
  <c r="AC34" i="1"/>
  <c r="AC32" i="1"/>
  <c r="AD36" i="1"/>
  <c r="AE36" i="1" s="1"/>
  <c r="AB36" i="1"/>
  <c r="AC36" i="1" s="1"/>
  <c r="AD35" i="1"/>
  <c r="AE35" i="1" s="1"/>
  <c r="AB35" i="1"/>
  <c r="AC35" i="1" s="1"/>
  <c r="AF35" i="1"/>
  <c r="AG35" i="1" s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F30" i="1"/>
  <c r="P141" i="1" l="1"/>
  <c r="T141" i="1"/>
  <c r="U141" i="1"/>
  <c r="S141" i="1"/>
  <c r="G141" i="1" l="1"/>
  <c r="H141" i="1"/>
  <c r="I141" i="1"/>
  <c r="J141" i="1"/>
  <c r="K141" i="1"/>
  <c r="L141" i="1"/>
  <c r="M141" i="1"/>
  <c r="N141" i="1"/>
  <c r="O141" i="1"/>
  <c r="Q141" i="1"/>
  <c r="R141" i="1"/>
  <c r="V141" i="1"/>
  <c r="W141" i="1"/>
  <c r="X141" i="1"/>
  <c r="Y141" i="1"/>
  <c r="Z141" i="1"/>
  <c r="AA141" i="1"/>
  <c r="F141" i="1"/>
  <c r="G170" i="1" l="1"/>
  <c r="G171" i="1" s="1"/>
  <c r="H170" i="1"/>
  <c r="H171" i="1" s="1"/>
  <c r="I170" i="1"/>
  <c r="I171" i="1" s="1"/>
  <c r="J170" i="1"/>
  <c r="J171" i="1" s="1"/>
  <c r="K170" i="1"/>
  <c r="K171" i="1" s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V169" i="1"/>
  <c r="W169" i="1"/>
  <c r="X169" i="1"/>
  <c r="Y169" i="1"/>
  <c r="Z169" i="1"/>
  <c r="AA169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Y168" i="1"/>
  <c r="Z168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L166" i="1"/>
  <c r="L165" i="1" s="1"/>
  <c r="M166" i="1"/>
  <c r="N166" i="1"/>
  <c r="O166" i="1"/>
  <c r="P166" i="1"/>
  <c r="Q166" i="1"/>
  <c r="R166" i="1"/>
  <c r="S166" i="1"/>
  <c r="T166" i="1"/>
  <c r="T165" i="1" s="1"/>
  <c r="U166" i="1"/>
  <c r="V166" i="1"/>
  <c r="W166" i="1"/>
  <c r="X166" i="1"/>
  <c r="X165" i="1" s="1"/>
  <c r="Y166" i="1"/>
  <c r="Z166" i="1"/>
  <c r="AA166" i="1"/>
  <c r="H166" i="1"/>
  <c r="I166" i="1"/>
  <c r="J166" i="1"/>
  <c r="K166" i="1"/>
  <c r="G169" i="1"/>
  <c r="G168" i="1"/>
  <c r="G167" i="1"/>
  <c r="G166" i="1"/>
  <c r="F170" i="1"/>
  <c r="F171" i="1" s="1"/>
  <c r="F169" i="1"/>
  <c r="F168" i="1"/>
  <c r="F167" i="1"/>
  <c r="F166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G62" i="1"/>
  <c r="H62" i="1"/>
  <c r="I62" i="1"/>
  <c r="J62" i="1"/>
  <c r="K62" i="1"/>
  <c r="F62" i="1"/>
  <c r="U165" i="1" l="1"/>
  <c r="Q165" i="1"/>
  <c r="I165" i="1"/>
  <c r="H165" i="1"/>
  <c r="V165" i="1"/>
  <c r="Y165" i="1"/>
  <c r="P165" i="1"/>
  <c r="M165" i="1"/>
  <c r="Z165" i="1"/>
  <c r="N165" i="1"/>
  <c r="W165" i="1"/>
  <c r="R165" i="1"/>
  <c r="AA165" i="1"/>
  <c r="O165" i="1"/>
  <c r="F165" i="1"/>
  <c r="S165" i="1"/>
  <c r="K165" i="1"/>
  <c r="J165" i="1"/>
  <c r="G165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F109" i="1"/>
  <c r="G149" i="1" l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F149" i="1"/>
  <c r="AH159" i="1" l="1"/>
  <c r="AI159" i="1" s="1"/>
  <c r="AG162" i="1"/>
  <c r="L157" i="1"/>
  <c r="G157" i="1"/>
  <c r="H157" i="1"/>
  <c r="I157" i="1"/>
  <c r="J157" i="1"/>
  <c r="K157" i="1"/>
  <c r="F157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L125" i="1"/>
  <c r="G125" i="1"/>
  <c r="H125" i="1"/>
  <c r="I125" i="1"/>
  <c r="J125" i="1"/>
  <c r="K125" i="1"/>
  <c r="F125" i="1"/>
  <c r="AF121" i="1" l="1"/>
  <c r="AF122" i="1"/>
  <c r="AF123" i="1"/>
  <c r="AF124" i="1"/>
  <c r="AF120" i="1"/>
  <c r="AF119" i="1"/>
  <c r="AD124" i="1"/>
  <c r="AD123" i="1"/>
  <c r="AD122" i="1"/>
  <c r="AD121" i="1"/>
  <c r="AD120" i="1"/>
  <c r="AB124" i="1"/>
  <c r="AB123" i="1"/>
  <c r="AB122" i="1"/>
  <c r="AB121" i="1"/>
  <c r="AB120" i="1"/>
  <c r="AB119" i="1"/>
  <c r="AH119" i="1" s="1"/>
  <c r="AI119" i="1" s="1"/>
  <c r="L101" i="1" l="1"/>
  <c r="G101" i="1"/>
  <c r="H101" i="1"/>
  <c r="I101" i="1"/>
  <c r="J101" i="1"/>
  <c r="K101" i="1"/>
  <c r="F101" i="1"/>
  <c r="M93" i="1" l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L93" i="1"/>
  <c r="G93" i="1"/>
  <c r="H93" i="1"/>
  <c r="I93" i="1"/>
  <c r="J93" i="1"/>
  <c r="K93" i="1"/>
  <c r="F93" i="1"/>
  <c r="G86" i="1"/>
  <c r="H86" i="1"/>
  <c r="I86" i="1"/>
  <c r="J86" i="1"/>
  <c r="K86" i="1"/>
  <c r="F86" i="1"/>
  <c r="AJ86" i="1"/>
  <c r="AB92" i="1"/>
  <c r="AC92" i="1" s="1"/>
  <c r="AF92" i="1"/>
  <c r="AD92" i="1"/>
  <c r="AF91" i="1"/>
  <c r="AG88" i="1"/>
  <c r="AD88" i="1"/>
  <c r="AB88" i="1"/>
  <c r="AB86" i="1" s="1"/>
  <c r="AD86" i="1" l="1"/>
  <c r="AH86" i="1"/>
  <c r="AG91" i="1"/>
  <c r="AF86" i="1"/>
  <c r="AK70" i="1"/>
  <c r="AJ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L70" i="1"/>
  <c r="G70" i="1"/>
  <c r="H70" i="1"/>
  <c r="I70" i="1"/>
  <c r="J70" i="1"/>
  <c r="K70" i="1"/>
  <c r="F70" i="1"/>
  <c r="AH77" i="1"/>
  <c r="AI77" i="1" s="1"/>
  <c r="L46" i="1"/>
  <c r="G46" i="1"/>
  <c r="H46" i="1"/>
  <c r="I46" i="1"/>
  <c r="J46" i="1"/>
  <c r="K46" i="1"/>
  <c r="F46" i="1"/>
  <c r="AD70" i="1" l="1"/>
  <c r="AB70" i="1"/>
  <c r="AF70" i="1"/>
  <c r="AB61" i="1"/>
  <c r="AF58" i="1"/>
  <c r="AG58" i="1" s="1"/>
  <c r="AD58" i="1"/>
  <c r="AB58" i="1"/>
  <c r="AG60" i="1"/>
  <c r="AG61" i="1"/>
  <c r="AG56" i="1"/>
  <c r="AF59" i="1"/>
  <c r="AG59" i="1" s="1"/>
  <c r="AF57" i="1" l="1"/>
  <c r="AG57" i="1" s="1"/>
  <c r="AD57" i="1"/>
  <c r="AB57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L54" i="1"/>
  <c r="G54" i="1"/>
  <c r="H54" i="1"/>
  <c r="I54" i="1"/>
  <c r="J54" i="1"/>
  <c r="K54" i="1"/>
  <c r="F54" i="1"/>
  <c r="AB140" i="1" l="1"/>
  <c r="AD139" i="1"/>
  <c r="AB139" i="1"/>
  <c r="AB138" i="1"/>
  <c r="AB137" i="1"/>
  <c r="AB136" i="1"/>
  <c r="AF135" i="1"/>
  <c r="AD135" i="1"/>
  <c r="AB135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L133" i="1"/>
  <c r="G133" i="1"/>
  <c r="H133" i="1"/>
  <c r="I133" i="1"/>
  <c r="J133" i="1"/>
  <c r="K133" i="1"/>
  <c r="F133" i="1"/>
  <c r="AB133" i="1" l="1"/>
  <c r="AF43" i="1"/>
  <c r="AD43" i="1"/>
  <c r="AB43" i="1"/>
  <c r="AF41" i="1"/>
  <c r="AD41" i="1"/>
  <c r="L38" i="1"/>
  <c r="G38" i="1"/>
  <c r="H38" i="1"/>
  <c r="I38" i="1"/>
  <c r="J38" i="1"/>
  <c r="K38" i="1"/>
  <c r="F38" i="1"/>
  <c r="N22" i="1" l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M22" i="1"/>
  <c r="L22" i="1"/>
  <c r="G22" i="1"/>
  <c r="H22" i="1"/>
  <c r="I22" i="1"/>
  <c r="J22" i="1"/>
  <c r="K22" i="1"/>
  <c r="F22" i="1"/>
  <c r="N6" i="1" l="1"/>
  <c r="O6" i="1"/>
  <c r="P6" i="1"/>
  <c r="Q6" i="1"/>
  <c r="R6" i="1"/>
  <c r="S6" i="1"/>
  <c r="T6" i="1"/>
  <c r="U6" i="1"/>
  <c r="V6" i="1"/>
  <c r="W6" i="1"/>
  <c r="X6" i="1"/>
  <c r="Y6" i="1"/>
  <c r="Z6" i="1"/>
  <c r="AA6" i="1"/>
  <c r="M6" i="1"/>
  <c r="L6" i="1"/>
  <c r="G6" i="1"/>
  <c r="H6" i="1"/>
  <c r="I6" i="1"/>
  <c r="J6" i="1"/>
  <c r="K6" i="1"/>
  <c r="F6" i="1"/>
  <c r="M117" i="1" l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L117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L8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J157" i="1"/>
  <c r="AJ149" i="1"/>
  <c r="AJ141" i="1"/>
  <c r="AJ133" i="1"/>
  <c r="AJ125" i="1"/>
  <c r="AJ117" i="1"/>
  <c r="AJ109" i="1"/>
  <c r="AJ101" i="1"/>
  <c r="AJ93" i="1"/>
  <c r="AJ78" i="1"/>
  <c r="AJ62" i="1"/>
  <c r="AJ54" i="1"/>
  <c r="AJ46" i="1"/>
  <c r="AJ30" i="1"/>
  <c r="AJ22" i="1"/>
  <c r="AH25" i="1"/>
  <c r="AI25" i="1" s="1"/>
  <c r="AH26" i="1"/>
  <c r="AI26" i="1" s="1"/>
  <c r="AH27" i="1"/>
  <c r="AI27" i="1" s="1"/>
  <c r="AH29" i="1"/>
  <c r="AI29" i="1" s="1"/>
  <c r="AH24" i="1"/>
  <c r="AI24" i="1" s="1"/>
  <c r="AJ14" i="1"/>
  <c r="AC86" i="1" l="1"/>
  <c r="AI86" i="1"/>
  <c r="AG86" i="1"/>
  <c r="AE86" i="1"/>
  <c r="AH32" i="1"/>
  <c r="AI32" i="1" s="1"/>
  <c r="AH33" i="1"/>
  <c r="AI33" i="1" s="1"/>
  <c r="AG38" i="1"/>
  <c r="AF46" i="1"/>
  <c r="AG46" i="1" s="1"/>
  <c r="AD46" i="1"/>
  <c r="AB46" i="1"/>
  <c r="AH46" i="1" s="1"/>
  <c r="AI46" i="1" s="1"/>
  <c r="AD54" i="1"/>
  <c r="AE54" i="1" s="1"/>
  <c r="AF62" i="1"/>
  <c r="AG62" i="1" s="1"/>
  <c r="AD62" i="1"/>
  <c r="AE62" i="1" s="1"/>
  <c r="AF93" i="1"/>
  <c r="AG93" i="1" s="1"/>
  <c r="AD93" i="1"/>
  <c r="AE93" i="1" s="1"/>
  <c r="AB93" i="1"/>
  <c r="AC93" i="1" s="1"/>
  <c r="AG101" i="1"/>
  <c r="AC101" i="1"/>
  <c r="AF109" i="1"/>
  <c r="AG109" i="1" s="1"/>
  <c r="AD109" i="1"/>
  <c r="AE109" i="1" s="1"/>
  <c r="AB109" i="1"/>
  <c r="AF117" i="1"/>
  <c r="AG117" i="1" s="1"/>
  <c r="AD117" i="1"/>
  <c r="AE117" i="1" s="1"/>
  <c r="AF125" i="1"/>
  <c r="AG125" i="1" s="1"/>
  <c r="AD125" i="1"/>
  <c r="AE125" i="1" s="1"/>
  <c r="AB125" i="1"/>
  <c r="AC125" i="1" s="1"/>
  <c r="AD133" i="1"/>
  <c r="AG141" i="1"/>
  <c r="AF22" i="1"/>
  <c r="AG22" i="1" s="1"/>
  <c r="AD22" i="1"/>
  <c r="AE22" i="1" s="1"/>
  <c r="AD149" i="1"/>
  <c r="AE149" i="1" s="1"/>
  <c r="AC141" i="1"/>
  <c r="AB117" i="1"/>
  <c r="AB54" i="1"/>
  <c r="AC54" i="1" s="1"/>
  <c r="AF149" i="1"/>
  <c r="AG149" i="1" s="1"/>
  <c r="AC157" i="1"/>
  <c r="AF54" i="1"/>
  <c r="AG54" i="1" s="1"/>
  <c r="AB149" i="1"/>
  <c r="AB62" i="1"/>
  <c r="AC62" i="1" s="1"/>
  <c r="AE141" i="1"/>
  <c r="AG157" i="1"/>
  <c r="AF133" i="1"/>
  <c r="AG133" i="1" s="1"/>
  <c r="AE157" i="1"/>
  <c r="AC133" i="1"/>
  <c r="AC109" i="1"/>
  <c r="AE101" i="1"/>
  <c r="AE70" i="1"/>
  <c r="AH35" i="1"/>
  <c r="AI35" i="1" s="1"/>
  <c r="AB22" i="1"/>
  <c r="AG70" i="1"/>
  <c r="AC70" i="1"/>
  <c r="AF14" i="1"/>
  <c r="AG14" i="1" s="1"/>
  <c r="AD30" i="1"/>
  <c r="AE30" i="1" s="1"/>
  <c r="AB30" i="1"/>
  <c r="AC30" i="1" s="1"/>
  <c r="AH103" i="1"/>
  <c r="AI103" i="1" s="1"/>
  <c r="AF30" i="1"/>
  <c r="AG30" i="1" s="1"/>
  <c r="AD14" i="1"/>
  <c r="AE14" i="1" s="1"/>
  <c r="AH37" i="1"/>
  <c r="AI37" i="1" s="1"/>
  <c r="AH21" i="1"/>
  <c r="AI21" i="1" s="1"/>
  <c r="AH17" i="1"/>
  <c r="AI17" i="1" s="1"/>
  <c r="AB14" i="1"/>
  <c r="AC14" i="1" s="1"/>
  <c r="AF6" i="1"/>
  <c r="AG6" i="1" s="1"/>
  <c r="AD6" i="1"/>
  <c r="AE6" i="1" s="1"/>
  <c r="AH48" i="1"/>
  <c r="AI48" i="1" s="1"/>
  <c r="AB6" i="1"/>
  <c r="AC6" i="1" s="1"/>
  <c r="AH11" i="1"/>
  <c r="AH61" i="1"/>
  <c r="AI61" i="1" s="1"/>
  <c r="AH64" i="1"/>
  <c r="AI64" i="1" s="1"/>
  <c r="AH72" i="1"/>
  <c r="AI72" i="1" s="1"/>
  <c r="AH60" i="1"/>
  <c r="AI60" i="1" s="1"/>
  <c r="AH88" i="1"/>
  <c r="AI88" i="1" s="1"/>
  <c r="AH89" i="1"/>
  <c r="AI89" i="1" s="1"/>
  <c r="AH67" i="1"/>
  <c r="AI67" i="1" s="1"/>
  <c r="AH111" i="1"/>
  <c r="AI111" i="1" s="1"/>
  <c r="AH135" i="1"/>
  <c r="AI135" i="1" s="1"/>
  <c r="AI44" i="1"/>
  <c r="AH69" i="1"/>
  <c r="AI69" i="1" s="1"/>
  <c r="AH43" i="1"/>
  <c r="AI43" i="1" s="1"/>
  <c r="AH81" i="1"/>
  <c r="AI81" i="1" s="1"/>
  <c r="AH19" i="1"/>
  <c r="AI19" i="1" s="1"/>
  <c r="AH146" i="1"/>
  <c r="AI146" i="1" s="1"/>
  <c r="AH18" i="1"/>
  <c r="AI18" i="1" s="1"/>
  <c r="AH16" i="1"/>
  <c r="AI16" i="1" s="1"/>
  <c r="AH20" i="1"/>
  <c r="AI20" i="1" s="1"/>
  <c r="AK22" i="1"/>
  <c r="AK30" i="1"/>
  <c r="AH42" i="1"/>
  <c r="AI42" i="1" s="1"/>
  <c r="AE46" i="1"/>
  <c r="AH91" i="1"/>
  <c r="AI91" i="1" s="1"/>
  <c r="AK109" i="1"/>
  <c r="AL109" i="1" s="1"/>
  <c r="AK125" i="1"/>
  <c r="AL125" i="1" s="1"/>
  <c r="AH74" i="1"/>
  <c r="AI74" i="1" s="1"/>
  <c r="AH105" i="1"/>
  <c r="AI105" i="1" s="1"/>
  <c r="AH116" i="1"/>
  <c r="AI116" i="1" s="1"/>
  <c r="AH138" i="1"/>
  <c r="AI138" i="1" s="1"/>
  <c r="AH145" i="1"/>
  <c r="AI145" i="1" s="1"/>
  <c r="AH10" i="1"/>
  <c r="AH8" i="1"/>
  <c r="AH41" i="1"/>
  <c r="AI41" i="1" s="1"/>
  <c r="AH51" i="1"/>
  <c r="AI51" i="1" s="1"/>
  <c r="AH58" i="1"/>
  <c r="AI58" i="1" s="1"/>
  <c r="AH80" i="1"/>
  <c r="AI80" i="1" s="1"/>
  <c r="AH113" i="1"/>
  <c r="AI113" i="1" s="1"/>
  <c r="AH129" i="1"/>
  <c r="AI129" i="1" s="1"/>
  <c r="AH127" i="1"/>
  <c r="AI127" i="1" s="1"/>
  <c r="AH152" i="1"/>
  <c r="AI152" i="1" s="1"/>
  <c r="AH153" i="1"/>
  <c r="AI153" i="1" s="1"/>
  <c r="AK157" i="1"/>
  <c r="AH90" i="1"/>
  <c r="AI90" i="1" s="1"/>
  <c r="AH122" i="1"/>
  <c r="AI122" i="1" s="1"/>
  <c r="AH137" i="1"/>
  <c r="AI137" i="1" s="1"/>
  <c r="AH160" i="1"/>
  <c r="AH163" i="1"/>
  <c r="AI163" i="1" s="1"/>
  <c r="AH162" i="1"/>
  <c r="AI162" i="1" s="1"/>
  <c r="AH59" i="1"/>
  <c r="AI59" i="1" s="1"/>
  <c r="AH12" i="1"/>
  <c r="AK14" i="1"/>
  <c r="AH34" i="1"/>
  <c r="AI34" i="1" s="1"/>
  <c r="AH114" i="1"/>
  <c r="AI114" i="1" s="1"/>
  <c r="AH130" i="1"/>
  <c r="AI130" i="1" s="1"/>
  <c r="AF167" i="1"/>
  <c r="AH28" i="1"/>
  <c r="AI28" i="1" s="1"/>
  <c r="AH13" i="1"/>
  <c r="AH9" i="1"/>
  <c r="AK46" i="1"/>
  <c r="AH85" i="1"/>
  <c r="AI85" i="1" s="1"/>
  <c r="AH108" i="1"/>
  <c r="AI108" i="1" s="1"/>
  <c r="AH36" i="1"/>
  <c r="AI36" i="1" s="1"/>
  <c r="AI45" i="1"/>
  <c r="AH52" i="1"/>
  <c r="AI52" i="1" s="1"/>
  <c r="AH57" i="1"/>
  <c r="AI57" i="1" s="1"/>
  <c r="AH66" i="1"/>
  <c r="AI66" i="1" s="1"/>
  <c r="AH65" i="1"/>
  <c r="AI65" i="1" s="1"/>
  <c r="AH124" i="1"/>
  <c r="AI124" i="1" s="1"/>
  <c r="AH148" i="1"/>
  <c r="AI148" i="1" s="1"/>
  <c r="AH144" i="1"/>
  <c r="AH50" i="1"/>
  <c r="AI50" i="1" s="1"/>
  <c r="AH76" i="1"/>
  <c r="AI76" i="1" s="1"/>
  <c r="AH83" i="1"/>
  <c r="AI83" i="1" s="1"/>
  <c r="AH56" i="1"/>
  <c r="AI56" i="1" s="1"/>
  <c r="AK62" i="1"/>
  <c r="AH68" i="1"/>
  <c r="AI68" i="1" s="1"/>
  <c r="AH75" i="1"/>
  <c r="AI75" i="1" s="1"/>
  <c r="AK78" i="1"/>
  <c r="AK86" i="1"/>
  <c r="AH92" i="1"/>
  <c r="AI92" i="1" s="1"/>
  <c r="AK93" i="1"/>
  <c r="AH121" i="1"/>
  <c r="AI121" i="1" s="1"/>
  <c r="AH53" i="1"/>
  <c r="AI53" i="1" s="1"/>
  <c r="AH49" i="1"/>
  <c r="AI49" i="1" s="1"/>
  <c r="AK54" i="1"/>
  <c r="AH82" i="1"/>
  <c r="AI82" i="1" s="1"/>
  <c r="AH107" i="1"/>
  <c r="AI107" i="1" s="1"/>
  <c r="AK101" i="1"/>
  <c r="AH115" i="1"/>
  <c r="AI115" i="1" s="1"/>
  <c r="AK117" i="1"/>
  <c r="AH132" i="1"/>
  <c r="AI132" i="1" s="1"/>
  <c r="AH139" i="1"/>
  <c r="AI139" i="1" s="1"/>
  <c r="AH104" i="1"/>
  <c r="AI104" i="1" s="1"/>
  <c r="AH106" i="1"/>
  <c r="AI106" i="1" s="1"/>
  <c r="AH131" i="1"/>
  <c r="AI131" i="1" s="1"/>
  <c r="AK133" i="1"/>
  <c r="AH161" i="1"/>
  <c r="AI161" i="1" s="1"/>
  <c r="AH73" i="1"/>
  <c r="AI73" i="1" s="1"/>
  <c r="AH84" i="1"/>
  <c r="AI84" i="1" s="1"/>
  <c r="AH112" i="1"/>
  <c r="AI112" i="1" s="1"/>
  <c r="AH120" i="1"/>
  <c r="AI120" i="1" s="1"/>
  <c r="AH123" i="1"/>
  <c r="AI123" i="1" s="1"/>
  <c r="AH128" i="1"/>
  <c r="AI128" i="1" s="1"/>
  <c r="AH154" i="1"/>
  <c r="AI154" i="1" s="1"/>
  <c r="AH156" i="1"/>
  <c r="AI156" i="1" s="1"/>
  <c r="AH164" i="1"/>
  <c r="AI164" i="1" s="1"/>
  <c r="AH136" i="1"/>
  <c r="AI136" i="1" s="1"/>
  <c r="AK141" i="1"/>
  <c r="AH147" i="1"/>
  <c r="AI147" i="1" s="1"/>
  <c r="AH140" i="1"/>
  <c r="AI140" i="1" s="1"/>
  <c r="AK149" i="1"/>
  <c r="AH155" i="1"/>
  <c r="AI155" i="1" s="1"/>
  <c r="AB169" i="1"/>
  <c r="AF168" i="1"/>
  <c r="AD168" i="1"/>
  <c r="AD167" i="1"/>
  <c r="AD169" i="1"/>
  <c r="AF169" i="1"/>
  <c r="AB168" i="1"/>
  <c r="AB167" i="1"/>
  <c r="AF170" i="1"/>
  <c r="AB170" i="1"/>
  <c r="AC117" i="1" l="1"/>
  <c r="AH117" i="1"/>
  <c r="AC149" i="1"/>
  <c r="AH149" i="1"/>
  <c r="AE133" i="1"/>
  <c r="AH133" i="1"/>
  <c r="AI144" i="1"/>
  <c r="AC46" i="1"/>
  <c r="AH109" i="1"/>
  <c r="AI109" i="1" s="1"/>
  <c r="AH125" i="1"/>
  <c r="AI125" i="1" s="1"/>
  <c r="AH22" i="1"/>
  <c r="AI22" i="1" s="1"/>
  <c r="AH93" i="1"/>
  <c r="AI93" i="1" s="1"/>
  <c r="AH54" i="1"/>
  <c r="AI54" i="1" s="1"/>
  <c r="AH62" i="1"/>
  <c r="AI62" i="1" s="1"/>
  <c r="AH157" i="1"/>
  <c r="AI101" i="1"/>
  <c r="AH70" i="1"/>
  <c r="AI70" i="1" s="1"/>
  <c r="AC22" i="1"/>
  <c r="AH30" i="1"/>
  <c r="AI30" i="1" s="1"/>
  <c r="AD165" i="1"/>
  <c r="AF165" i="1"/>
  <c r="AL14" i="1"/>
  <c r="AH6" i="1"/>
  <c r="AL157" i="1"/>
  <c r="AL30" i="1"/>
  <c r="AL22" i="1"/>
  <c r="AH169" i="1"/>
  <c r="AL149" i="1"/>
  <c r="AL46" i="1"/>
  <c r="AH167" i="1"/>
  <c r="AL117" i="1"/>
  <c r="AH40" i="1"/>
  <c r="AI40" i="1" s="1"/>
  <c r="AH170" i="1"/>
  <c r="AH168" i="1"/>
  <c r="AL86" i="1"/>
  <c r="AL54" i="1"/>
  <c r="AL133" i="1"/>
  <c r="AL101" i="1"/>
  <c r="AL93" i="1"/>
  <c r="AL78" i="1"/>
  <c r="AL62" i="1"/>
  <c r="AL70" i="1"/>
  <c r="AI160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AI157" i="1" l="1"/>
  <c r="AB165" i="1"/>
  <c r="AH165" i="1" s="1"/>
  <c r="AE38" i="1" l="1"/>
  <c r="AC38" i="1"/>
  <c r="AC165" i="1" l="1"/>
  <c r="AG165" i="1"/>
  <c r="AE165" i="1"/>
  <c r="AI149" i="1" l="1"/>
  <c r="AL141" i="1"/>
  <c r="AI141" i="1"/>
  <c r="AG171" i="1" l="1"/>
  <c r="AI133" i="1"/>
  <c r="AI171" i="1" l="1"/>
  <c r="AI117" i="1"/>
  <c r="AH100" i="1"/>
  <c r="AI100" i="1" s="1"/>
  <c r="AH99" i="1"/>
  <c r="AI99" i="1" s="1"/>
  <c r="AH98" i="1"/>
  <c r="AI98" i="1" s="1"/>
  <c r="AH97" i="1"/>
  <c r="AI97" i="1" s="1"/>
  <c r="AH96" i="1"/>
  <c r="AI96" i="1" s="1"/>
  <c r="AH95" i="1"/>
  <c r="AI95" i="1" s="1"/>
  <c r="AI78" i="1"/>
  <c r="AH14" i="1"/>
  <c r="AI14" i="1" s="1"/>
  <c r="AD166" i="1" l="1"/>
  <c r="AF166" i="1"/>
  <c r="AB166" i="1"/>
  <c r="AK6" i="1"/>
  <c r="AJ38" i="1"/>
  <c r="AI9" i="1"/>
  <c r="AI10" i="1"/>
  <c r="AI11" i="1"/>
  <c r="AI12" i="1"/>
  <c r="AI13" i="1"/>
  <c r="AI8" i="1"/>
  <c r="AJ6" i="1"/>
  <c r="AI6" i="1"/>
  <c r="AE168" i="1" l="1"/>
  <c r="AC168" i="1"/>
  <c r="AG167" i="1"/>
  <c r="AC167" i="1"/>
  <c r="AI169" i="1"/>
  <c r="AC169" i="1"/>
  <c r="AG166" i="1"/>
  <c r="AE166" i="1"/>
  <c r="AH166" i="1"/>
  <c r="AI166" i="1" s="1"/>
  <c r="AJ165" i="1"/>
  <c r="AI170" i="1"/>
  <c r="AI167" i="1"/>
  <c r="AE167" i="1"/>
  <c r="AG170" i="1"/>
  <c r="AI168" i="1"/>
  <c r="AG169" i="1"/>
  <c r="AC166" i="1"/>
  <c r="AG168" i="1"/>
  <c r="AE169" i="1"/>
  <c r="AH38" i="1"/>
  <c r="AI38" i="1" s="1"/>
  <c r="AL6" i="1"/>
  <c r="AK38" i="1"/>
  <c r="AK165" i="1" s="1"/>
  <c r="AL165" i="1" l="1"/>
  <c r="AL38" i="1"/>
</calcChain>
</file>

<file path=xl/sharedStrings.xml><?xml version="1.0" encoding="utf-8"?>
<sst xmlns="http://schemas.openxmlformats.org/spreadsheetml/2006/main" count="341" uniqueCount="66">
  <si>
    <t>№</t>
  </si>
  <si>
    <t>Наименование регионов / Возрастные группы</t>
  </si>
  <si>
    <t>НОБД</t>
  </si>
  <si>
    <t>% охвата</t>
  </si>
  <si>
    <t>Населенный пункт</t>
  </si>
  <si>
    <t>Язык обучения</t>
  </si>
  <si>
    <t>Кол-во детей</t>
  </si>
  <si>
    <t xml:space="preserve"> Физическое развитие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</si>
  <si>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</si>
  <si>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</si>
  <si>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</si>
  <si>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 xml:space="preserve"> Формирование социально-эмоциональных навыков</t>
  </si>
  <si>
    <t>ИТОГО</t>
  </si>
  <si>
    <t>Всего с высоким и средним уровнем навыков</t>
  </si>
  <si>
    <t>% уровня навыков по области</t>
  </si>
  <si>
    <t>Всего детей в ПГК</t>
  </si>
  <si>
    <t>%</t>
  </si>
  <si>
    <t>Кол-во ДО</t>
  </si>
  <si>
    <t>Всего детей</t>
  </si>
  <si>
    <t>город</t>
  </si>
  <si>
    <t>село</t>
  </si>
  <si>
    <t>казахский</t>
  </si>
  <si>
    <t>русский</t>
  </si>
  <si>
    <t>смешанный (рус/каз)</t>
  </si>
  <si>
    <t>другие языки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</si>
  <si>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</si>
  <si>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</si>
  <si>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</si>
  <si>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>область Абай</t>
  </si>
  <si>
    <t>Группа раннего возраста</t>
  </si>
  <si>
    <t>Младшая группа</t>
  </si>
  <si>
    <t>Средняя группа</t>
  </si>
  <si>
    <t>Старшая группа</t>
  </si>
  <si>
    <t>Предшкольная группа</t>
  </si>
  <si>
    <t>Предшкольный класс</t>
  </si>
  <si>
    <t xml:space="preserve">Акмолинская </t>
  </si>
  <si>
    <t xml:space="preserve">Актюбинская </t>
  </si>
  <si>
    <t xml:space="preserve">Алматинская </t>
  </si>
  <si>
    <t xml:space="preserve">Атырауская </t>
  </si>
  <si>
    <t>ЗКО</t>
  </si>
  <si>
    <t xml:space="preserve">Жамбылская </t>
  </si>
  <si>
    <t>область Жетісу</t>
  </si>
  <si>
    <t xml:space="preserve">Карагандинская </t>
  </si>
  <si>
    <t xml:space="preserve">Костанайская </t>
  </si>
  <si>
    <t xml:space="preserve">Кызылординская </t>
  </si>
  <si>
    <t xml:space="preserve">Мангистауская </t>
  </si>
  <si>
    <t xml:space="preserve">Павлодарская </t>
  </si>
  <si>
    <t>СКО</t>
  </si>
  <si>
    <t xml:space="preserve">Туркестанская </t>
  </si>
  <si>
    <t>область Ұлытау</t>
  </si>
  <si>
    <t>ВКО</t>
  </si>
  <si>
    <t>г.Астана</t>
  </si>
  <si>
    <t>г.Алматы</t>
  </si>
  <si>
    <t>г.Шымкент</t>
  </si>
  <si>
    <t>РК</t>
  </si>
  <si>
    <t>2022-2023</t>
  </si>
  <si>
    <t>2023-2024</t>
  </si>
  <si>
    <t>промежуточный</t>
  </si>
  <si>
    <t>2024-2025</t>
  </si>
  <si>
    <t>г. Астана</t>
  </si>
  <si>
    <t>г. Алматы</t>
  </si>
  <si>
    <t>г. Шымкент</t>
  </si>
  <si>
    <t>ИТОГОВЫЙ МОНИТОРИНГ ПО ОСВОЕНИЮ СОДЕРЖАНИЯ ТИПОВОЙ УЧЕБНОЙ ПРОГРАММЫ ДОШКОЛЬНОГО ВОСПИТАНИЯ И ОБУЧЕНИЯ ДЕТЬМИ ДОШКОЛЬНОГО ВОЗРАСТА  В 2024-2025 УЧЕБНОМ ГОДУ</t>
  </si>
  <si>
    <t xml:space="preserve"> </t>
  </si>
  <si>
    <t>стартовый</t>
  </si>
  <si>
    <t>итоговый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</si>
</sst>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₸&quot;_-;\-* #,##0.00\ &quot;₸&quot;_-;_-* &quot;-&quot;??\ &quot;₸&quot;_-;_-@_-"/>
    <numFmt numFmtId="43" formatCode="_-* #,##0.00_-;\-* #,##0.00_-;_-* &quot;-&quot;??_-;_-@_-"/>
    <numFmt numFmtId="164" formatCode="0.0"/>
    <numFmt numFmtId="165" formatCode="_-* #,##0.00\ _₽_-;\-* #,##0.00\ _₽_-;_-* &quot;-&quot;??\ _₽_-;_-@_-"/>
    <numFmt numFmtId="166" formatCode="#,##0.0"/>
    <numFmt numFmtId="167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rgb="FF00000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4"/>
      <color rgb="FF00206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7">
    <xf numFmtId="0" fontId="0" fillId="0" borderId="0"/>
    <xf numFmtId="0" fontId="3" fillId="0" borderId="0"/>
    <xf numFmtId="0" fontId="5" fillId="0" borderId="0"/>
    <xf numFmtId="0" fontId="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7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8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9" fillId="0" borderId="0"/>
    <xf numFmtId="0" fontId="19" fillId="0" borderId="0"/>
    <xf numFmtId="0" fontId="1" fillId="0" borderId="0"/>
    <xf numFmtId="0" fontId="20" fillId="0" borderId="0"/>
    <xf numFmtId="0" fontId="1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1" fillId="0" borderId="0"/>
    <xf numFmtId="0" fontId="5" fillId="0" borderId="0"/>
    <xf numFmtId="0" fontId="7" fillId="0" borderId="0"/>
    <xf numFmtId="0" fontId="19" fillId="0" borderId="0"/>
    <xf numFmtId="0" fontId="4" fillId="0" borderId="0"/>
  </cellStyleXfs>
  <cellXfs count="84">
    <xf numFmtId="0" fontId="0" fillId="0" borderId="0" xfId="0"/>
    <xf numFmtId="0" fontId="0" fillId="0" borderId="0" xfId="0" applyAlignment="1">
      <alignment vertical="center"/>
    </xf>
    <xf numFmtId="1" fontId="0" fillId="0" borderId="0" xfId="0" applyNumberFormat="1"/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0" xfId="0" applyFont="1"/>
    <xf numFmtId="1" fontId="12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2" fillId="0" borderId="6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3" fillId="2" borderId="1" xfId="0" applyFont="1" applyFill="1" applyBorder="1"/>
    <xf numFmtId="0" fontId="12" fillId="2" borderId="0" xfId="0" applyFont="1" applyFill="1"/>
    <xf numFmtId="1" fontId="13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3" fontId="13" fillId="2" borderId="1" xfId="0" applyNumberFormat="1" applyFont="1" applyFill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164" fontId="13" fillId="3" borderId="1" xfId="0" applyNumberFormat="1" applyFont="1" applyFill="1" applyBorder="1" applyAlignment="1">
      <alignment horizontal="center"/>
    </xf>
    <xf numFmtId="0" fontId="13" fillId="4" borderId="1" xfId="0" applyFont="1" applyFill="1" applyBorder="1"/>
    <xf numFmtId="0" fontId="12" fillId="4" borderId="0" xfId="0" applyFont="1" applyFill="1"/>
    <xf numFmtId="0" fontId="13" fillId="4" borderId="1" xfId="0" applyFont="1" applyFill="1" applyBorder="1" applyAlignment="1">
      <alignment horizontal="center"/>
    </xf>
    <xf numFmtId="1" fontId="13" fillId="4" borderId="1" xfId="0" applyNumberFormat="1" applyFont="1" applyFill="1" applyBorder="1" applyAlignment="1">
      <alignment horizontal="center"/>
    </xf>
    <xf numFmtId="164" fontId="13" fillId="4" borderId="1" xfId="0" applyNumberFormat="1" applyFont="1" applyFill="1" applyBorder="1" applyAlignment="1">
      <alignment horizontal="center"/>
    </xf>
    <xf numFmtId="1" fontId="14" fillId="4" borderId="0" xfId="0" applyNumberFormat="1" applyFont="1" applyFill="1" applyAlignment="1">
      <alignment horizontal="center"/>
    </xf>
    <xf numFmtId="0" fontId="13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3" fillId="4" borderId="0" xfId="0" applyFont="1" applyFill="1"/>
    <xf numFmtId="0" fontId="13" fillId="4" borderId="1" xfId="1" applyFont="1" applyFill="1" applyBorder="1" applyAlignment="1">
      <alignment horizontal="center"/>
    </xf>
    <xf numFmtId="0" fontId="13" fillId="4" borderId="3" xfId="1" applyFont="1" applyFill="1" applyBorder="1" applyAlignment="1">
      <alignment horizontal="center" wrapText="1"/>
    </xf>
    <xf numFmtId="0" fontId="13" fillId="4" borderId="1" xfId="1" applyFont="1" applyFill="1" applyBorder="1" applyAlignment="1">
      <alignment horizontal="center" vertical="center" wrapText="1"/>
    </xf>
    <xf numFmtId="1" fontId="13" fillId="4" borderId="1" xfId="1" applyNumberFormat="1" applyFont="1" applyFill="1" applyBorder="1" applyAlignment="1">
      <alignment horizontal="center" vertical="center" wrapText="1"/>
    </xf>
    <xf numFmtId="1" fontId="13" fillId="4" borderId="1" xfId="1" applyNumberFormat="1" applyFont="1" applyFill="1" applyBorder="1" applyAlignment="1">
      <alignment horizontal="center" vertical="center"/>
    </xf>
    <xf numFmtId="164" fontId="13" fillId="4" borderId="1" xfId="1" applyNumberFormat="1" applyFont="1" applyFill="1" applyBorder="1" applyAlignment="1">
      <alignment horizontal="center" vertical="center"/>
    </xf>
    <xf numFmtId="0" fontId="13" fillId="4" borderId="6" xfId="0" applyFont="1" applyFill="1" applyBorder="1"/>
    <xf numFmtId="0" fontId="16" fillId="0" borderId="1" xfId="0" applyFont="1" applyBorder="1" applyAlignment="1">
      <alignment wrapText="1"/>
    </xf>
    <xf numFmtId="0" fontId="11" fillId="4" borderId="1" xfId="0" applyFont="1" applyFill="1" applyBorder="1"/>
    <xf numFmtId="1" fontId="13" fillId="4" borderId="0" xfId="0" applyNumberFormat="1" applyFont="1" applyFill="1" applyAlignment="1">
      <alignment horizontal="center"/>
    </xf>
    <xf numFmtId="0" fontId="12" fillId="0" borderId="1" xfId="76" applyFont="1" applyBorder="1" applyAlignment="1">
      <alignment horizontal="center" vertical="center"/>
    </xf>
    <xf numFmtId="0" fontId="12" fillId="0" borderId="1" xfId="76" applyFont="1" applyBorder="1" applyAlignment="1">
      <alignment horizontal="center" wrapText="1"/>
    </xf>
    <xf numFmtId="0" fontId="13" fillId="0" borderId="1" xfId="76" applyFont="1" applyBorder="1" applyAlignment="1">
      <alignment horizontal="center" vertical="center"/>
    </xf>
    <xf numFmtId="0" fontId="12" fillId="0" borderId="1" xfId="76" applyFont="1" applyBorder="1" applyAlignment="1">
      <alignment horizontal="center"/>
    </xf>
    <xf numFmtId="0" fontId="13" fillId="0" borderId="1" xfId="76" applyFont="1" applyBorder="1" applyAlignment="1">
      <alignment horizontal="center"/>
    </xf>
    <xf numFmtId="0" fontId="15" fillId="0" borderId="1" xfId="76" applyFont="1" applyBorder="1" applyAlignment="1">
      <alignment horizontal="center"/>
    </xf>
    <xf numFmtId="0" fontId="18" fillId="0" borderId="1" xfId="76" applyFont="1" applyBorder="1" applyAlignment="1">
      <alignment horizontal="center"/>
    </xf>
    <xf numFmtId="1" fontId="13" fillId="0" borderId="1" xfId="76" applyNumberFormat="1" applyFont="1" applyBorder="1" applyAlignment="1">
      <alignment horizontal="center"/>
    </xf>
    <xf numFmtId="164" fontId="13" fillId="0" borderId="1" xfId="76" applyNumberFormat="1" applyFont="1" applyBorder="1" applyAlignment="1">
      <alignment horizontal="center"/>
    </xf>
    <xf numFmtId="0" fontId="13" fillId="4" borderId="0" xfId="0" applyFont="1" applyFill="1" applyAlignment="1">
      <alignment horizontal="center"/>
    </xf>
    <xf numFmtId="1" fontId="12" fillId="0" borderId="1" xfId="76" applyNumberFormat="1" applyFont="1" applyBorder="1" applyAlignment="1">
      <alignment horizontal="center" vertical="center" wrapText="1"/>
    </xf>
    <xf numFmtId="1" fontId="14" fillId="4" borderId="1" xfId="0" applyNumberFormat="1" applyFont="1" applyFill="1" applyBorder="1" applyAlignment="1">
      <alignment horizontal="center" vertical="center"/>
    </xf>
    <xf numFmtId="166" fontId="14" fillId="4" borderId="1" xfId="0" applyNumberFormat="1" applyFont="1" applyFill="1" applyBorder="1" applyAlignment="1">
      <alignment horizontal="center" vertical="center"/>
    </xf>
    <xf numFmtId="3" fontId="14" fillId="4" borderId="1" xfId="0" applyNumberFormat="1" applyFont="1" applyFill="1" applyBorder="1" applyAlignment="1">
      <alignment horizontal="center" vertical="center"/>
    </xf>
    <xf numFmtId="164" fontId="14" fillId="4" borderId="1" xfId="0" applyNumberFormat="1" applyFont="1" applyFill="1" applyBorder="1" applyAlignment="1">
      <alignment horizontal="center" vertical="center"/>
    </xf>
    <xf numFmtId="166" fontId="13" fillId="4" borderId="1" xfId="0" applyNumberFormat="1" applyFont="1" applyFill="1" applyBorder="1" applyAlignment="1">
      <alignment horizontal="center" vertical="center"/>
    </xf>
    <xf numFmtId="3" fontId="13" fillId="4" borderId="1" xfId="0" applyNumberFormat="1" applyFont="1" applyFill="1" applyBorder="1" applyAlignment="1">
      <alignment horizontal="center" vertical="center"/>
    </xf>
    <xf numFmtId="1" fontId="13" fillId="4" borderId="1" xfId="0" applyNumberFormat="1" applyFont="1" applyFill="1" applyBorder="1" applyAlignment="1">
      <alignment horizontal="center" vertical="center"/>
    </xf>
    <xf numFmtId="1" fontId="13" fillId="0" borderId="1" xfId="76" applyNumberFormat="1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left" wrapText="1"/>
    </xf>
    <xf numFmtId="1" fontId="12" fillId="4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vertical="top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0" xfId="0" applyNumberFormat="1"/>
    <xf numFmtId="0" fontId="10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</cellXfs>
  <cellStyles count="97">
    <cellStyle name="Excel Built-in Normal" xfId="92" xr:uid="{904F6610-DD56-4C8E-96AA-0B38DFA5B307}"/>
    <cellStyle name="Excel Built-in Normal 2" xfId="95" xr:uid="{4783815C-CFAC-4A92-A7CE-65FD60230209}"/>
    <cellStyle name="Normal" xfId="4" xr:uid="{00000000-0005-0000-0000-000000000000}"/>
    <cellStyle name="Денежный 2" xfId="78" xr:uid="{3FEDCD8C-67B3-411E-A844-57EA0A9B2D9F}"/>
    <cellStyle name="Денежный 3" xfId="80" xr:uid="{B18EE2AC-7BBD-43C5-8F0E-29A0B7F0A601}"/>
    <cellStyle name="Обычный" xfId="0" builtinId="0"/>
    <cellStyle name="Обычный 10" xfId="2" xr:uid="{00000000-0005-0000-0000-000002000000}"/>
    <cellStyle name="Обычный 10 10 17" xfId="13" xr:uid="{00000000-0005-0000-0000-000003000000}"/>
    <cellStyle name="Обычный 10 10 17 2" xfId="23" xr:uid="{00000000-0005-0000-0000-000004000000}"/>
    <cellStyle name="Обычный 10 10 17 2 2" xfId="53" xr:uid="{00000000-0005-0000-0000-000005000000}"/>
    <cellStyle name="Обычный 10 10 17 3" xfId="33" xr:uid="{00000000-0005-0000-0000-000006000000}"/>
    <cellStyle name="Обычный 10 10 17 3 2" xfId="63" xr:uid="{00000000-0005-0000-0000-000007000000}"/>
    <cellStyle name="Обычный 10 10 17 4" xfId="43" xr:uid="{00000000-0005-0000-0000-000008000000}"/>
    <cellStyle name="Обычный 11" xfId="93" xr:uid="{27928A85-A1D0-4C2F-A5D3-E09E953B7BAE}"/>
    <cellStyle name="Обычный 2" xfId="1" xr:uid="{00000000-0005-0000-0000-000009000000}"/>
    <cellStyle name="Обычный 2 2" xfId="6" xr:uid="{00000000-0005-0000-0000-00000A000000}"/>
    <cellStyle name="Обычный 2 2 2" xfId="10" xr:uid="{00000000-0005-0000-0000-00000B000000}"/>
    <cellStyle name="Обычный 2 2 2 2" xfId="21" xr:uid="{00000000-0005-0000-0000-00000C000000}"/>
    <cellStyle name="Обычный 2 2 2 2 2" xfId="51" xr:uid="{00000000-0005-0000-0000-00000D000000}"/>
    <cellStyle name="Обычный 2 2 2 2 3" xfId="91" xr:uid="{45712DB7-35C0-4B23-89B3-99E6F87AA978}"/>
    <cellStyle name="Обычный 2 2 2 3" xfId="31" xr:uid="{00000000-0005-0000-0000-00000E000000}"/>
    <cellStyle name="Обычный 2 2 2 3 2" xfId="61" xr:uid="{00000000-0005-0000-0000-00000F000000}"/>
    <cellStyle name="Обычный 2 2 2 4" xfId="41" xr:uid="{00000000-0005-0000-0000-000010000000}"/>
    <cellStyle name="Обычный 2 2 3" xfId="17" xr:uid="{00000000-0005-0000-0000-000011000000}"/>
    <cellStyle name="Обычный 2 2 3 2" xfId="47" xr:uid="{00000000-0005-0000-0000-000012000000}"/>
    <cellStyle name="Обычный 2 2 4" xfId="27" xr:uid="{00000000-0005-0000-0000-000013000000}"/>
    <cellStyle name="Обычный 2 2 4 2" xfId="57" xr:uid="{00000000-0005-0000-0000-000014000000}"/>
    <cellStyle name="Обычный 2 2 5" xfId="37" xr:uid="{00000000-0005-0000-0000-000015000000}"/>
    <cellStyle name="Обычный 2 2 6" xfId="65" xr:uid="{00000000-0005-0000-0000-000016000000}"/>
    <cellStyle name="Обычный 2 2 7" xfId="73" xr:uid="{00000000-0005-0000-0000-000017000000}"/>
    <cellStyle name="Обычный 2 2 8" xfId="81" xr:uid="{40B68A52-F97C-4ADA-B05A-1E6CD724182C}"/>
    <cellStyle name="Обычный 2 2 9" xfId="87" xr:uid="{40A147BB-35B7-4947-BC7F-6B33FEAA481E}"/>
    <cellStyle name="Обычный 2 3" xfId="8" xr:uid="{00000000-0005-0000-0000-000018000000}"/>
    <cellStyle name="Обычный 2 3 2" xfId="19" xr:uid="{00000000-0005-0000-0000-000019000000}"/>
    <cellStyle name="Обычный 2 3 2 2" xfId="49" xr:uid="{00000000-0005-0000-0000-00001A000000}"/>
    <cellStyle name="Обычный 2 3 2 3" xfId="90" xr:uid="{3A4C925A-8778-4E51-828E-D6405209F0EA}"/>
    <cellStyle name="Обычный 2 3 3" xfId="29" xr:uid="{00000000-0005-0000-0000-00001B000000}"/>
    <cellStyle name="Обычный 2 3 3 2" xfId="59" xr:uid="{00000000-0005-0000-0000-00001C000000}"/>
    <cellStyle name="Обычный 2 3 4" xfId="39" xr:uid="{00000000-0005-0000-0000-00001D000000}"/>
    <cellStyle name="Обычный 2 3 5" xfId="89" xr:uid="{A1077908-5074-4B91-AED4-022AB3634880}"/>
    <cellStyle name="Обычный 2 4" xfId="15" xr:uid="{00000000-0005-0000-0000-00001E000000}"/>
    <cellStyle name="Обычный 2 4 2" xfId="45" xr:uid="{00000000-0005-0000-0000-00001F000000}"/>
    <cellStyle name="Обычный 2 4 3" xfId="69" xr:uid="{00000000-0005-0000-0000-000020000000}"/>
    <cellStyle name="Обычный 2 5" xfId="25" xr:uid="{00000000-0005-0000-0000-000021000000}"/>
    <cellStyle name="Обычный 2 5 2" xfId="55" xr:uid="{00000000-0005-0000-0000-000022000000}"/>
    <cellStyle name="Обычный 2 6" xfId="35" xr:uid="{00000000-0005-0000-0000-000023000000}"/>
    <cellStyle name="Обычный 2 7" xfId="71" xr:uid="{00000000-0005-0000-0000-000024000000}"/>
    <cellStyle name="Обычный 2 8" xfId="77" xr:uid="{3C72B83B-D722-4CD6-BFE1-AF4BDACE1A8A}"/>
    <cellStyle name="Обычный 2 9" xfId="79" xr:uid="{9BA482D0-A800-43BB-AC26-3D0FDFEB429E}"/>
    <cellStyle name="Обычный 3" xfId="3" xr:uid="{00000000-0005-0000-0000-000025000000}"/>
    <cellStyle name="Обычный 3 2" xfId="67" xr:uid="{00000000-0005-0000-0000-000026000000}"/>
    <cellStyle name="Обычный 3 2 2" xfId="96" xr:uid="{A23F084D-D4F8-4B05-AEEA-CC9D986C8263}"/>
    <cellStyle name="Обычный 3 3" xfId="72" xr:uid="{00000000-0005-0000-0000-000027000000}"/>
    <cellStyle name="Обычный 3 4" xfId="84" xr:uid="{1CAA0408-43DE-42C4-B048-E849EA31F7F3}"/>
    <cellStyle name="Обычный 4" xfId="5" xr:uid="{00000000-0005-0000-0000-000028000000}"/>
    <cellStyle name="Обычный 4 2" xfId="7" xr:uid="{00000000-0005-0000-0000-000029000000}"/>
    <cellStyle name="Обычный 4 2 2" xfId="11" xr:uid="{00000000-0005-0000-0000-00002A000000}"/>
    <cellStyle name="Обычный 4 2 2 2" xfId="22" xr:uid="{00000000-0005-0000-0000-00002B000000}"/>
    <cellStyle name="Обычный 4 2 2 2 2" xfId="52" xr:uid="{00000000-0005-0000-0000-00002C000000}"/>
    <cellStyle name="Обычный 4 2 2 3" xfId="32" xr:uid="{00000000-0005-0000-0000-00002D000000}"/>
    <cellStyle name="Обычный 4 2 2 3 2" xfId="62" xr:uid="{00000000-0005-0000-0000-00002E000000}"/>
    <cellStyle name="Обычный 4 2 2 4" xfId="42" xr:uid="{00000000-0005-0000-0000-00002F000000}"/>
    <cellStyle name="Обычный 4 2 3" xfId="18" xr:uid="{00000000-0005-0000-0000-000030000000}"/>
    <cellStyle name="Обычный 4 2 3 2" xfId="48" xr:uid="{00000000-0005-0000-0000-000031000000}"/>
    <cellStyle name="Обычный 4 2 4" xfId="28" xr:uid="{00000000-0005-0000-0000-000032000000}"/>
    <cellStyle name="Обычный 4 2 4 2" xfId="58" xr:uid="{00000000-0005-0000-0000-000033000000}"/>
    <cellStyle name="Обычный 4 2 5" xfId="38" xr:uid="{00000000-0005-0000-0000-000034000000}"/>
    <cellStyle name="Обычный 4 2 6" xfId="94" xr:uid="{6C1FDB99-736A-46F0-ABD7-36319F04FFCC}"/>
    <cellStyle name="Обычный 4 3" xfId="9" xr:uid="{00000000-0005-0000-0000-000035000000}"/>
    <cellStyle name="Обычный 4 3 2" xfId="20" xr:uid="{00000000-0005-0000-0000-000036000000}"/>
    <cellStyle name="Обычный 4 3 2 2" xfId="50" xr:uid="{00000000-0005-0000-0000-000037000000}"/>
    <cellStyle name="Обычный 4 3 3" xfId="30" xr:uid="{00000000-0005-0000-0000-000038000000}"/>
    <cellStyle name="Обычный 4 3 3 2" xfId="60" xr:uid="{00000000-0005-0000-0000-000039000000}"/>
    <cellStyle name="Обычный 4 3 4" xfId="40" xr:uid="{00000000-0005-0000-0000-00003A000000}"/>
    <cellStyle name="Обычный 4 4" xfId="16" xr:uid="{00000000-0005-0000-0000-00003B000000}"/>
    <cellStyle name="Обычный 4 4 2" xfId="46" xr:uid="{00000000-0005-0000-0000-00003C000000}"/>
    <cellStyle name="Обычный 4 5" xfId="26" xr:uid="{00000000-0005-0000-0000-00003D000000}"/>
    <cellStyle name="Обычный 4 5 2" xfId="56" xr:uid="{00000000-0005-0000-0000-00003E000000}"/>
    <cellStyle name="Обычный 4 6" xfId="36" xr:uid="{00000000-0005-0000-0000-00003F000000}"/>
    <cellStyle name="Обычный 4 7" xfId="74" xr:uid="{00000000-0005-0000-0000-000040000000}"/>
    <cellStyle name="Обычный 4 8" xfId="82" xr:uid="{5F004B92-C110-41BD-802F-198C6D641F0A}"/>
    <cellStyle name="Обычный 4 9" xfId="85" xr:uid="{4B033EC5-1ADF-44FE-8AD0-766C743AE7B0}"/>
    <cellStyle name="Обычный 5" xfId="68" xr:uid="{00000000-0005-0000-0000-000041000000}"/>
    <cellStyle name="Обычный 5 2" xfId="83" xr:uid="{5D9672CA-8609-417C-A357-C43B5CC5BE3C}"/>
    <cellStyle name="Обычный 5 3" xfId="88" xr:uid="{D7D0A89E-F518-413E-AE73-D1A620BB2115}"/>
    <cellStyle name="Обычный 6" xfId="70" xr:uid="{00000000-0005-0000-0000-000042000000}"/>
    <cellStyle name="Обычный 7" xfId="76" xr:uid="{1ED4D2BB-BB26-48E7-9613-559A17122A4C}"/>
    <cellStyle name="Обычный 7 2" xfId="86" xr:uid="{A6F78356-BC2F-4151-838B-FDF5D209D694}"/>
    <cellStyle name="Процентный 2" xfId="75" xr:uid="{00000000-0005-0000-0000-000043000000}"/>
    <cellStyle name="Финансовый 2" xfId="12" xr:uid="{00000000-0005-0000-0000-000044000000}"/>
    <cellStyle name="Финансовый 2 2" xfId="66" xr:uid="{00000000-0005-0000-0000-000045000000}"/>
    <cellStyle name="Финансовый 3" xfId="14" xr:uid="{00000000-0005-0000-0000-000046000000}"/>
    <cellStyle name="Финансовый 3 2" xfId="24" xr:uid="{00000000-0005-0000-0000-000047000000}"/>
    <cellStyle name="Финансовый 3 2 2" xfId="54" xr:uid="{00000000-0005-0000-0000-000048000000}"/>
    <cellStyle name="Финансовый 3 3" xfId="34" xr:uid="{00000000-0005-0000-0000-000049000000}"/>
    <cellStyle name="Финансовый 3 3 2" xfId="64" xr:uid="{00000000-0005-0000-0000-00004A000000}"/>
    <cellStyle name="Финансовый 3 4" xfId="44" xr:uid="{00000000-0005-0000-0000-00004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Лист1!$B$6:$B$25</c:f>
              <c:strCache>
                <c:ptCount val="20"/>
                <c:pt idx="0">
                  <c:v>г. Алматы</c:v>
                </c:pt>
                <c:pt idx="1">
                  <c:v>Мангистауская </c:v>
                </c:pt>
                <c:pt idx="2">
                  <c:v>область Жетісу</c:v>
                </c:pt>
                <c:pt idx="3">
                  <c:v>область Ұлытау</c:v>
                </c:pt>
                <c:pt idx="4">
                  <c:v>Карагандинская </c:v>
                </c:pt>
                <c:pt idx="5">
                  <c:v>Алматинская </c:v>
                </c:pt>
                <c:pt idx="6">
                  <c:v>ВКО</c:v>
                </c:pt>
                <c:pt idx="7">
                  <c:v>Атырауская </c:v>
                </c:pt>
                <c:pt idx="8">
                  <c:v>Акмолинская </c:v>
                </c:pt>
                <c:pt idx="9">
                  <c:v>Павлодарская </c:v>
                </c:pt>
                <c:pt idx="10">
                  <c:v>Жамбылская </c:v>
                </c:pt>
                <c:pt idx="11">
                  <c:v>г. Шымкент</c:v>
                </c:pt>
                <c:pt idx="12">
                  <c:v>область Абай</c:v>
                </c:pt>
                <c:pt idx="13">
                  <c:v>СКО</c:v>
                </c:pt>
                <c:pt idx="14">
                  <c:v>Актюбинская </c:v>
                </c:pt>
                <c:pt idx="15">
                  <c:v>Костанайская </c:v>
                </c:pt>
                <c:pt idx="16">
                  <c:v>Кызылординская </c:v>
                </c:pt>
                <c:pt idx="17">
                  <c:v>Туркестанская </c:v>
                </c:pt>
                <c:pt idx="18">
                  <c:v>г. Астана</c:v>
                </c:pt>
                <c:pt idx="19">
                  <c:v>ЗКО</c:v>
                </c:pt>
              </c:strCache>
            </c:strRef>
          </c:cat>
          <c:val>
            <c:numRef>
              <c:f>Лист1!$C$6:$C$25</c:f>
              <c:numCache>
                <c:formatCode>0</c:formatCode>
                <c:ptCount val="20"/>
                <c:pt idx="0">
                  <c:v>0</c:v>
                </c:pt>
                <c:pt idx="1">
                  <c:v>70.756880733944953</c:v>
                </c:pt>
                <c:pt idx="2">
                  <c:v>76.213592233009706</c:v>
                </c:pt>
                <c:pt idx="3">
                  <c:v>77.35849056603773</c:v>
                </c:pt>
                <c:pt idx="4">
                  <c:v>77.901785714285708</c:v>
                </c:pt>
                <c:pt idx="5">
                  <c:v>79.22668688400303</c:v>
                </c:pt>
                <c:pt idx="6">
                  <c:v>81.493506493506487</c:v>
                </c:pt>
                <c:pt idx="7">
                  <c:v>82.142857142857139</c:v>
                </c:pt>
                <c:pt idx="8">
                  <c:v>84.17508417508418</c:v>
                </c:pt>
                <c:pt idx="9">
                  <c:v>84.818246614397722</c:v>
                </c:pt>
                <c:pt idx="10">
                  <c:v>87.250996015936252</c:v>
                </c:pt>
                <c:pt idx="11">
                  <c:v>87.577639751552795</c:v>
                </c:pt>
                <c:pt idx="12">
                  <c:v>88.942307692307693</c:v>
                </c:pt>
                <c:pt idx="13">
                  <c:v>90.957446808510639</c:v>
                </c:pt>
                <c:pt idx="14">
                  <c:v>91.389728096676734</c:v>
                </c:pt>
                <c:pt idx="15">
                  <c:v>92.455242966751925</c:v>
                </c:pt>
                <c:pt idx="16">
                  <c:v>93.190921228304404</c:v>
                </c:pt>
                <c:pt idx="17">
                  <c:v>93.333333333333329</c:v>
                </c:pt>
                <c:pt idx="18">
                  <c:v>94.4</c:v>
                </c:pt>
                <c:pt idx="19">
                  <c:v>95.059076262083778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BE-43D7-A207-1908A307B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359584"/>
        <c:axId val="354361504"/>
      </c:barChart>
      <c:catAx>
        <c:axId val="35435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354361504"/>
        <c:crosses val="autoZero"/>
        <c:auto val="1"/>
        <c:lblAlgn val="ctr"/>
        <c:lblOffset val="100"/>
        <c:noMultiLvlLbl val="0"/>
      </c:catAx>
      <c:valAx>
        <c:axId val="35436150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35435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Лист1!$B$28:$B$47</c:f>
              <c:strCache>
                <c:ptCount val="20"/>
                <c:pt idx="0">
                  <c:v>Мангистауская </c:v>
                </c:pt>
                <c:pt idx="1">
                  <c:v>Атырауская </c:v>
                </c:pt>
                <c:pt idx="2">
                  <c:v>область Ұлытау</c:v>
                </c:pt>
                <c:pt idx="3">
                  <c:v>область Жетісу</c:v>
                </c:pt>
                <c:pt idx="4">
                  <c:v>ВКО</c:v>
                </c:pt>
                <c:pt idx="5">
                  <c:v>г. Алматы</c:v>
                </c:pt>
                <c:pt idx="6">
                  <c:v>Туркестанская </c:v>
                </c:pt>
                <c:pt idx="7">
                  <c:v>Карагандинская </c:v>
                </c:pt>
                <c:pt idx="8">
                  <c:v>Акмолинская </c:v>
                </c:pt>
                <c:pt idx="9">
                  <c:v>область Абай</c:v>
                </c:pt>
                <c:pt idx="10">
                  <c:v>Алматинская </c:v>
                </c:pt>
                <c:pt idx="11">
                  <c:v>Жамбылская </c:v>
                </c:pt>
                <c:pt idx="12">
                  <c:v>г. Шымкент</c:v>
                </c:pt>
                <c:pt idx="13">
                  <c:v>Павлодарская </c:v>
                </c:pt>
                <c:pt idx="14">
                  <c:v>СКО</c:v>
                </c:pt>
                <c:pt idx="15">
                  <c:v>Костанайская </c:v>
                </c:pt>
                <c:pt idx="16">
                  <c:v>Кызылординская </c:v>
                </c:pt>
                <c:pt idx="17">
                  <c:v>Актюбинская </c:v>
                </c:pt>
                <c:pt idx="18">
                  <c:v>г. Астана</c:v>
                </c:pt>
                <c:pt idx="19">
                  <c:v>ЗКО</c:v>
                </c:pt>
              </c:strCache>
            </c:strRef>
          </c:cat>
          <c:val>
            <c:numRef>
              <c:f>Лист1!$C$28:$C$47</c:f>
              <c:numCache>
                <c:formatCode>0</c:formatCode>
                <c:ptCount val="20"/>
                <c:pt idx="0">
                  <c:v>84.153923710300788</c:v>
                </c:pt>
                <c:pt idx="1">
                  <c:v>84.177312605818074</c:v>
                </c:pt>
                <c:pt idx="2">
                  <c:v>84.566389024987757</c:v>
                </c:pt>
                <c:pt idx="3">
                  <c:v>85.623636724172115</c:v>
                </c:pt>
                <c:pt idx="4">
                  <c:v>86.200107392160376</c:v>
                </c:pt>
                <c:pt idx="5">
                  <c:v>86.972947446535784</c:v>
                </c:pt>
                <c:pt idx="6">
                  <c:v>87.828067742893936</c:v>
                </c:pt>
                <c:pt idx="7">
                  <c:v>88.349097162510745</c:v>
                </c:pt>
                <c:pt idx="8">
                  <c:v>88.412351840299436</c:v>
                </c:pt>
                <c:pt idx="9">
                  <c:v>90.13810542695974</c:v>
                </c:pt>
                <c:pt idx="10">
                  <c:v>90.045051591338463</c:v>
                </c:pt>
                <c:pt idx="11">
                  <c:v>90.446324387397894</c:v>
                </c:pt>
                <c:pt idx="12">
                  <c:v>90.510667796349068</c:v>
                </c:pt>
                <c:pt idx="13">
                  <c:v>91.558143097901024</c:v>
                </c:pt>
                <c:pt idx="14">
                  <c:v>92.756183745583044</c:v>
                </c:pt>
                <c:pt idx="15">
                  <c:v>93.758865248226954</c:v>
                </c:pt>
                <c:pt idx="16">
                  <c:v>94.583008573655491</c:v>
                </c:pt>
                <c:pt idx="17">
                  <c:v>95.1542470770531</c:v>
                </c:pt>
                <c:pt idx="18">
                  <c:v>95.311337137186797</c:v>
                </c:pt>
                <c:pt idx="19">
                  <c:v>98.916576381365118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C-45AF-ADA0-A772381A1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7940272"/>
        <c:axId val="257940752"/>
      </c:barChart>
      <c:catAx>
        <c:axId val="25794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257940752"/>
        <c:crosses val="autoZero"/>
        <c:auto val="1"/>
        <c:lblAlgn val="ctr"/>
        <c:lblOffset val="100"/>
        <c:noMultiLvlLbl val="0"/>
      </c:catAx>
      <c:valAx>
        <c:axId val="25794075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25794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Лист1!$B$51:$B$70</c:f>
              <c:strCache>
                <c:ptCount val="20"/>
                <c:pt idx="0">
                  <c:v>Мангистауская </c:v>
                </c:pt>
                <c:pt idx="1">
                  <c:v>Атырауская </c:v>
                </c:pt>
                <c:pt idx="2">
                  <c:v>Туркестанская </c:v>
                </c:pt>
                <c:pt idx="3">
                  <c:v>г. Алматы</c:v>
                </c:pt>
                <c:pt idx="4">
                  <c:v>ВКО</c:v>
                </c:pt>
                <c:pt idx="5">
                  <c:v>область Жетісу</c:v>
                </c:pt>
                <c:pt idx="6">
                  <c:v>Жамбылская </c:v>
                </c:pt>
                <c:pt idx="7">
                  <c:v>область Ұлытау</c:v>
                </c:pt>
                <c:pt idx="8">
                  <c:v>Карагандинская </c:v>
                </c:pt>
                <c:pt idx="9">
                  <c:v>Акмолинская </c:v>
                </c:pt>
                <c:pt idx="10">
                  <c:v>г. Шымкент</c:v>
                </c:pt>
                <c:pt idx="11">
                  <c:v>область Абай</c:v>
                </c:pt>
                <c:pt idx="12">
                  <c:v>г. Астана</c:v>
                </c:pt>
                <c:pt idx="13">
                  <c:v>Павлодарская </c:v>
                </c:pt>
                <c:pt idx="14">
                  <c:v>Алматинская </c:v>
                </c:pt>
                <c:pt idx="15">
                  <c:v>СКО</c:v>
                </c:pt>
                <c:pt idx="16">
                  <c:v>Костанайская </c:v>
                </c:pt>
                <c:pt idx="17">
                  <c:v>Актюбинская </c:v>
                </c:pt>
                <c:pt idx="18">
                  <c:v>Кызылординская </c:v>
                </c:pt>
                <c:pt idx="19">
                  <c:v>ЗКО</c:v>
                </c:pt>
              </c:strCache>
            </c:strRef>
          </c:cat>
          <c:val>
            <c:numRef>
              <c:f>Лист1!$C$51:$C$70</c:f>
              <c:numCache>
                <c:formatCode>0</c:formatCode>
                <c:ptCount val="20"/>
                <c:pt idx="0">
                  <c:v>85.174871909111161</c:v>
                </c:pt>
                <c:pt idx="1">
                  <c:v>85.693228127980575</c:v>
                </c:pt>
                <c:pt idx="2">
                  <c:v>87.645821027761372</c:v>
                </c:pt>
                <c:pt idx="3">
                  <c:v>88.220347596300442</c:v>
                </c:pt>
                <c:pt idx="4">
                  <c:v>89.164932362122784</c:v>
                </c:pt>
                <c:pt idx="5">
                  <c:v>89.442893232282941</c:v>
                </c:pt>
                <c:pt idx="6">
                  <c:v>89.720708118276974</c:v>
                </c:pt>
                <c:pt idx="7">
                  <c:v>90.330788804071247</c:v>
                </c:pt>
                <c:pt idx="8">
                  <c:v>90.944759938048534</c:v>
                </c:pt>
                <c:pt idx="9">
                  <c:v>91.468544257498166</c:v>
                </c:pt>
                <c:pt idx="10">
                  <c:v>91.650667291032548</c:v>
                </c:pt>
                <c:pt idx="11">
                  <c:v>93.27751486470089</c:v>
                </c:pt>
                <c:pt idx="12">
                  <c:v>92.617912694430501</c:v>
                </c:pt>
                <c:pt idx="13">
                  <c:v>92.885555176724623</c:v>
                </c:pt>
                <c:pt idx="14">
                  <c:v>94.214617758506193</c:v>
                </c:pt>
                <c:pt idx="15">
                  <c:v>94.633951725513668</c:v>
                </c:pt>
                <c:pt idx="16">
                  <c:v>94.788926468746084</c:v>
                </c:pt>
                <c:pt idx="17">
                  <c:v>97.435897435897431</c:v>
                </c:pt>
                <c:pt idx="18">
                  <c:v>98.123465450719053</c:v>
                </c:pt>
                <c:pt idx="19">
                  <c:v>98.821653229378938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1F-4908-9377-F0114F1F2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359104"/>
        <c:axId val="354338944"/>
      </c:barChart>
      <c:catAx>
        <c:axId val="35435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354338944"/>
        <c:crosses val="autoZero"/>
        <c:auto val="1"/>
        <c:lblAlgn val="ctr"/>
        <c:lblOffset val="100"/>
        <c:noMultiLvlLbl val="0"/>
      </c:catAx>
      <c:valAx>
        <c:axId val="3543389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35435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Лист1!$B$74:$B$93</c:f>
              <c:strCache>
                <c:ptCount val="20"/>
                <c:pt idx="0">
                  <c:v>Атырауская </c:v>
                </c:pt>
                <c:pt idx="1">
                  <c:v>Мангистауская </c:v>
                </c:pt>
                <c:pt idx="2">
                  <c:v>ВКО</c:v>
                </c:pt>
                <c:pt idx="3">
                  <c:v>г. Алматы</c:v>
                </c:pt>
                <c:pt idx="4">
                  <c:v>Жамбылская </c:v>
                </c:pt>
                <c:pt idx="5">
                  <c:v>Туркестанская </c:v>
                </c:pt>
                <c:pt idx="6">
                  <c:v>Карагандинская </c:v>
                </c:pt>
                <c:pt idx="7">
                  <c:v>область Жетісу</c:v>
                </c:pt>
                <c:pt idx="8">
                  <c:v>область Ұлытау</c:v>
                </c:pt>
                <c:pt idx="9">
                  <c:v>г. Шымкент</c:v>
                </c:pt>
                <c:pt idx="10">
                  <c:v>г. Астана</c:v>
                </c:pt>
                <c:pt idx="11">
                  <c:v>Павлодарская </c:v>
                </c:pt>
                <c:pt idx="12">
                  <c:v>Акмолинская </c:v>
                </c:pt>
                <c:pt idx="13">
                  <c:v>область Абай</c:v>
                </c:pt>
                <c:pt idx="14">
                  <c:v>Алматинская </c:v>
                </c:pt>
                <c:pt idx="15">
                  <c:v>Костанайская </c:v>
                </c:pt>
                <c:pt idx="16">
                  <c:v>СКО</c:v>
                </c:pt>
                <c:pt idx="17">
                  <c:v>Актюбинская </c:v>
                </c:pt>
                <c:pt idx="18">
                  <c:v>Кызылординская </c:v>
                </c:pt>
                <c:pt idx="19">
                  <c:v>ЗКО</c:v>
                </c:pt>
              </c:strCache>
            </c:strRef>
          </c:cat>
          <c:val>
            <c:numRef>
              <c:f>Лист1!$C$74:$C$93</c:f>
              <c:numCache>
                <c:formatCode>0</c:formatCode>
                <c:ptCount val="20"/>
                <c:pt idx="0">
                  <c:v>83.058494088363403</c:v>
                </c:pt>
                <c:pt idx="1">
                  <c:v>84.783969943644337</c:v>
                </c:pt>
                <c:pt idx="2">
                  <c:v>89.273120236605621</c:v>
                </c:pt>
                <c:pt idx="3">
                  <c:v>89.382027750806529</c:v>
                </c:pt>
                <c:pt idx="4">
                  <c:v>90.547831500311261</c:v>
                </c:pt>
                <c:pt idx="5">
                  <c:v>91.115711880602447</c:v>
                </c:pt>
                <c:pt idx="6">
                  <c:v>91.907162726008352</c:v>
                </c:pt>
                <c:pt idx="7">
                  <c:v>91.932175577738278</c:v>
                </c:pt>
                <c:pt idx="8">
                  <c:v>92.304900181488208</c:v>
                </c:pt>
                <c:pt idx="9">
                  <c:v>92.337899543378995</c:v>
                </c:pt>
                <c:pt idx="10">
                  <c:v>92.794366197183095</c:v>
                </c:pt>
                <c:pt idx="11">
                  <c:v>93.730986527596698</c:v>
                </c:pt>
                <c:pt idx="12">
                  <c:v>94.417177914110425</c:v>
                </c:pt>
                <c:pt idx="13">
                  <c:v>94.7851966873706</c:v>
                </c:pt>
                <c:pt idx="14">
                  <c:v>95.29029462738302</c:v>
                </c:pt>
                <c:pt idx="15">
                  <c:v>95.671675263512</c:v>
                </c:pt>
                <c:pt idx="16">
                  <c:v>97.050147492625371</c:v>
                </c:pt>
                <c:pt idx="17">
                  <c:v>98.267294363802804</c:v>
                </c:pt>
                <c:pt idx="18">
                  <c:v>98.301634386087358</c:v>
                </c:pt>
                <c:pt idx="19">
                  <c:v>98.922026590010773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A-4B94-9124-8EBFB1050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7891792"/>
        <c:axId val="257905232"/>
      </c:barChart>
      <c:catAx>
        <c:axId val="25789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257905232"/>
        <c:crosses val="autoZero"/>
        <c:auto val="1"/>
        <c:lblAlgn val="ctr"/>
        <c:lblOffset val="100"/>
        <c:noMultiLvlLbl val="0"/>
      </c:catAx>
      <c:valAx>
        <c:axId val="2579052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25789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Лист1!$B$98:$B$117</c:f>
              <c:strCache>
                <c:ptCount val="20"/>
                <c:pt idx="0">
                  <c:v>Атырауская </c:v>
                </c:pt>
                <c:pt idx="1">
                  <c:v>Мангистауская </c:v>
                </c:pt>
                <c:pt idx="2">
                  <c:v>Карагандинская </c:v>
                </c:pt>
                <c:pt idx="3">
                  <c:v>г. Астана</c:v>
                </c:pt>
                <c:pt idx="4">
                  <c:v>ВКО</c:v>
                </c:pt>
                <c:pt idx="5">
                  <c:v>Жамбылская </c:v>
                </c:pt>
                <c:pt idx="6">
                  <c:v>Туркестанская </c:v>
                </c:pt>
                <c:pt idx="7">
                  <c:v>область Жетісу</c:v>
                </c:pt>
                <c:pt idx="8">
                  <c:v>г. Шымкент</c:v>
                </c:pt>
                <c:pt idx="9">
                  <c:v>г. Алматы</c:v>
                </c:pt>
                <c:pt idx="10">
                  <c:v>область Ұлытау</c:v>
                </c:pt>
                <c:pt idx="11">
                  <c:v>Павлодарская </c:v>
                </c:pt>
                <c:pt idx="12">
                  <c:v>Алматинская </c:v>
                </c:pt>
                <c:pt idx="13">
                  <c:v>Акмолинская </c:v>
                </c:pt>
                <c:pt idx="14">
                  <c:v>область Абай</c:v>
                </c:pt>
                <c:pt idx="15">
                  <c:v>Костанайская </c:v>
                </c:pt>
                <c:pt idx="16">
                  <c:v>Кызылординская </c:v>
                </c:pt>
                <c:pt idx="17">
                  <c:v>Актюбинская </c:v>
                </c:pt>
                <c:pt idx="18">
                  <c:v>ЗКО</c:v>
                </c:pt>
                <c:pt idx="19">
                  <c:v>СКО</c:v>
                </c:pt>
              </c:strCache>
            </c:strRef>
          </c:cat>
          <c:val>
            <c:numRef>
              <c:f>Лист1!$C$98:$C$117</c:f>
              <c:numCache>
                <c:formatCode>0</c:formatCode>
                <c:ptCount val="20"/>
                <c:pt idx="0">
                  <c:v>89.585240476022818</c:v>
                </c:pt>
                <c:pt idx="1">
                  <c:v>90.881536819637134</c:v>
                </c:pt>
                <c:pt idx="2">
                  <c:v>91.650930671702184</c:v>
                </c:pt>
                <c:pt idx="3">
                  <c:v>91.723158666178094</c:v>
                </c:pt>
                <c:pt idx="4">
                  <c:v>91.930625285257875</c:v>
                </c:pt>
                <c:pt idx="5">
                  <c:v>92.200931662104409</c:v>
                </c:pt>
                <c:pt idx="6">
                  <c:v>92.323154090137933</c:v>
                </c:pt>
                <c:pt idx="7">
                  <c:v>93.300939939461529</c:v>
                </c:pt>
                <c:pt idx="8">
                  <c:v>93.375992939099731</c:v>
                </c:pt>
                <c:pt idx="9">
                  <c:v>93.555098766670014</c:v>
                </c:pt>
                <c:pt idx="10">
                  <c:v>93.66102605425732</c:v>
                </c:pt>
                <c:pt idx="11">
                  <c:v>93.669093851132686</c:v>
                </c:pt>
                <c:pt idx="12">
                  <c:v>94.924398854326256</c:v>
                </c:pt>
                <c:pt idx="13">
                  <c:v>95.844316948364082</c:v>
                </c:pt>
                <c:pt idx="14">
                  <c:v>96.813968139681393</c:v>
                </c:pt>
                <c:pt idx="15">
                  <c:v>96.524432209222297</c:v>
                </c:pt>
                <c:pt idx="16">
                  <c:v>98.324198988195619</c:v>
                </c:pt>
                <c:pt idx="17">
                  <c:v>98.49472287905877</c:v>
                </c:pt>
                <c:pt idx="18">
                  <c:v>98.587012226370888</c:v>
                </c:pt>
                <c:pt idx="19">
                  <c:v>98.857232310582347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C-4552-8C2D-894B835A5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528576"/>
        <c:axId val="585525696"/>
      </c:barChart>
      <c:catAx>
        <c:axId val="58552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585525696"/>
        <c:crosses val="autoZero"/>
        <c:auto val="1"/>
        <c:lblAlgn val="ctr"/>
        <c:lblOffset val="100"/>
        <c:noMultiLvlLbl val="0"/>
      </c:catAx>
      <c:valAx>
        <c:axId val="58552569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585528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Лист1!$B$121:$B$140</c:f>
              <c:strCache>
                <c:ptCount val="20"/>
                <c:pt idx="0">
                  <c:v>Атырауская </c:v>
                </c:pt>
                <c:pt idx="1">
                  <c:v>Мангистауская </c:v>
                </c:pt>
                <c:pt idx="2">
                  <c:v>ВКО</c:v>
                </c:pt>
                <c:pt idx="3">
                  <c:v>Туркестанская </c:v>
                </c:pt>
                <c:pt idx="4">
                  <c:v>г. Алматы</c:v>
                </c:pt>
                <c:pt idx="5">
                  <c:v>Жамбылская </c:v>
                </c:pt>
                <c:pt idx="6">
                  <c:v>область Ұлытау</c:v>
                </c:pt>
                <c:pt idx="7">
                  <c:v>область Жетісу</c:v>
                </c:pt>
                <c:pt idx="8">
                  <c:v>Карагандинская </c:v>
                </c:pt>
                <c:pt idx="9">
                  <c:v>г. Шымкент</c:v>
                </c:pt>
                <c:pt idx="10">
                  <c:v>г. Астана</c:v>
                </c:pt>
                <c:pt idx="11">
                  <c:v>Павлодарская </c:v>
                </c:pt>
                <c:pt idx="12">
                  <c:v>Акмолинская </c:v>
                </c:pt>
                <c:pt idx="13">
                  <c:v>область Абай</c:v>
                </c:pt>
                <c:pt idx="14">
                  <c:v>Алматинская </c:v>
                </c:pt>
                <c:pt idx="15">
                  <c:v>Костанайская </c:v>
                </c:pt>
                <c:pt idx="16">
                  <c:v>СКО</c:v>
                </c:pt>
                <c:pt idx="17">
                  <c:v>Кызылординская </c:v>
                </c:pt>
                <c:pt idx="18">
                  <c:v>Актюбинская </c:v>
                </c:pt>
                <c:pt idx="19">
                  <c:v>ЗКО</c:v>
                </c:pt>
              </c:strCache>
            </c:strRef>
          </c:cat>
          <c:val>
            <c:numRef>
              <c:f>Лист1!$C$121:$C$140</c:f>
              <c:numCache>
                <c:formatCode>0</c:formatCode>
                <c:ptCount val="20"/>
                <c:pt idx="0">
                  <c:v>86.000568194235015</c:v>
                </c:pt>
                <c:pt idx="1">
                  <c:v>87.545275465463561</c:v>
                </c:pt>
                <c:pt idx="2">
                  <c:v>89.388717042274266</c:v>
                </c:pt>
                <c:pt idx="3">
                  <c:v>90.021267102053116</c:v>
                </c:pt>
                <c:pt idx="4">
                  <c:v>90.212553482726264</c:v>
                </c:pt>
                <c:pt idx="5">
                  <c:v>90.737434038697302</c:v>
                </c:pt>
                <c:pt idx="6">
                  <c:v>90.806323412523184</c:v>
                </c:pt>
                <c:pt idx="7">
                  <c:v>90.811042681619028</c:v>
                </c:pt>
                <c:pt idx="8">
                  <c:v>91.032906097234715</c:v>
                </c:pt>
                <c:pt idx="9">
                  <c:v>92.10318306713674</c:v>
                </c:pt>
                <c:pt idx="10">
                  <c:v>92.704785522577808</c:v>
                </c:pt>
                <c:pt idx="11">
                  <c:v>92.76122944641412</c:v>
                </c:pt>
                <c:pt idx="12">
                  <c:v>93.034319526627215</c:v>
                </c:pt>
                <c:pt idx="13">
                  <c:v>94.288690749762537</c:v>
                </c:pt>
                <c:pt idx="14">
                  <c:v>93.883948563751517</c:v>
                </c:pt>
                <c:pt idx="15">
                  <c:v>95.302527444472815</c:v>
                </c:pt>
                <c:pt idx="16">
                  <c:v>96.313205694649</c:v>
                </c:pt>
                <c:pt idx="17">
                  <c:v>97.626067312478469</c:v>
                </c:pt>
                <c:pt idx="18">
                  <c:v>97.630509869892805</c:v>
                </c:pt>
                <c:pt idx="19">
                  <c:v>98.70261122993395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C-42BD-9652-71EAAADD7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1605744"/>
        <c:axId val="651606224"/>
      </c:barChart>
      <c:catAx>
        <c:axId val="65160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651606224"/>
        <c:crosses val="autoZero"/>
        <c:auto val="1"/>
        <c:lblAlgn val="ctr"/>
        <c:lblOffset val="100"/>
        <c:noMultiLvlLbl val="0"/>
      </c:catAx>
      <c:valAx>
        <c:axId val="6516062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51605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Лист1!$M$119</c:f>
              <c:strCache>
                <c:ptCount val="1"/>
                <c:pt idx="0">
                  <c:v>стартовый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Лист1!$L$120:$L$122</c:f>
              <c:strCache>
                <c:ptCount val="3"/>
                <c:pt idx="0">
                  <c:v>2022-2023</c:v>
                </c:pt>
                <c:pt idx="1">
                  <c:v>2023-2024</c:v>
                </c:pt>
                <c:pt idx="2">
                  <c:v>2024-2025</c:v>
                </c:pt>
              </c:strCache>
            </c:strRef>
          </c:cat>
          <c:val>
            <c:numRef>
              <c:f>Лист1!$M$120:$M$122</c:f>
              <c:numCache>
                <c:formatCode>General</c:formatCode>
                <c:ptCount val="3"/>
                <c:pt idx="0">
                  <c:v>77.5</c:v>
                </c:pt>
                <c:pt idx="1">
                  <c:v>79</c:v>
                </c:pt>
                <c:pt idx="2">
                  <c:v>79.2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F9-4A79-BF9D-03024603778F}"/>
            </c:ext>
          </c:extLst>
        </c:ser>
        <c:ser>
          <c:idx val="1"/>
          <c:order val="1"/>
          <c:tx>
            <c:strRef>
              <c:f>Лист1!$N$119</c:f>
              <c:strCache>
                <c:ptCount val="1"/>
                <c:pt idx="0">
                  <c:v>промежуточный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Лист1!$L$120:$L$122</c:f>
              <c:strCache>
                <c:ptCount val="3"/>
                <c:pt idx="0">
                  <c:v>2022-2023</c:v>
                </c:pt>
                <c:pt idx="1">
                  <c:v>2023-2024</c:v>
                </c:pt>
                <c:pt idx="2">
                  <c:v>2024-2025</c:v>
                </c:pt>
              </c:strCache>
            </c:strRef>
          </c:cat>
          <c:val>
            <c:numRef>
              <c:f>Лист1!$N$120:$N$122</c:f>
              <c:numCache>
                <c:formatCode>General</c:formatCode>
                <c:ptCount val="3"/>
                <c:pt idx="0">
                  <c:v>85.1</c:v>
                </c:pt>
                <c:pt idx="1">
                  <c:v>88.8</c:v>
                </c:pt>
                <c:pt idx="2">
                  <c:v>87.2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F9-4A79-BF9D-03024603778F}"/>
            </c:ext>
          </c:extLst>
        </c:ser>
        <c:ser>
          <c:idx val="2"/>
          <c:order val="2"/>
          <c:tx>
            <c:strRef>
              <c:f>Лист1!$O$119</c:f>
              <c:strCache>
                <c:ptCount val="1"/>
                <c:pt idx="0">
                  <c:v>итоговый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Лист1!$L$120:$L$122</c:f>
              <c:strCache>
                <c:ptCount val="3"/>
                <c:pt idx="0">
                  <c:v>2022-2023</c:v>
                </c:pt>
                <c:pt idx="1">
                  <c:v>2023-2024</c:v>
                </c:pt>
                <c:pt idx="2">
                  <c:v>2024-2025</c:v>
                </c:pt>
              </c:strCache>
            </c:strRef>
          </c:cat>
          <c:val>
            <c:numRef>
              <c:f>Лист1!$O$120:$O$122</c:f>
              <c:numCache>
                <c:formatCode>General</c:formatCode>
                <c:ptCount val="3"/>
                <c:pt idx="0">
                  <c:v>88</c:v>
                </c:pt>
                <c:pt idx="1">
                  <c:v>93.9</c:v>
                </c:pt>
                <c:pt idx="2">
                  <c:v>92.1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F9-4A79-BF9D-030246037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1402064"/>
        <c:axId val="591403024"/>
      </c:barChart>
      <c:catAx>
        <c:axId val="59140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591403024"/>
        <c:crosses val="autoZero"/>
        <c:auto val="1"/>
        <c:lblAlgn val="ctr"/>
        <c:lblOffset val="100"/>
        <c:noMultiLvlLbl val="0"/>
      </c:catAx>
      <c:valAx>
        <c:axId val="5914030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9140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4762</xdr:rowOff>
    </xdr:from>
    <xdr:to>
      <xdr:col>8</xdr:col>
      <xdr:colOff>47625</xdr:colOff>
      <xdr:row>14</xdr:row>
      <xdr:rowOff>185737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AC2F2F4-D7CB-DD9B-5AEF-DF24246901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24</xdr:row>
      <xdr:rowOff>61912</xdr:rowOff>
    </xdr:from>
    <xdr:to>
      <xdr:col>8</xdr:col>
      <xdr:colOff>123825</xdr:colOff>
      <xdr:row>38</xdr:row>
      <xdr:rowOff>128587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ABC9E5CE-7A12-3AC2-C075-344377D4EF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133350</xdr:colOff>
      <xdr:row>48</xdr:row>
      <xdr:rowOff>90487</xdr:rowOff>
    </xdr:from>
    <xdr:to>
      <xdr:col>8</xdr:col>
      <xdr:colOff>142875</xdr:colOff>
      <xdr:row>62</xdr:row>
      <xdr:rowOff>52387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87E6D4D9-6EC6-AF80-DB68-92B11945A4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38100</xdr:colOff>
      <xdr:row>71</xdr:row>
      <xdr:rowOff>100012</xdr:rowOff>
    </xdr:from>
    <xdr:to>
      <xdr:col>8</xdr:col>
      <xdr:colOff>47625</xdr:colOff>
      <xdr:row>85</xdr:row>
      <xdr:rowOff>61912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8EC83ED8-7F31-CB30-704B-1C0D16CAD5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96</xdr:row>
      <xdr:rowOff>185737</xdr:rowOff>
    </xdr:from>
    <xdr:to>
      <xdr:col>11</xdr:col>
      <xdr:colOff>390525</xdr:colOff>
      <xdr:row>110</xdr:row>
      <xdr:rowOff>138112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6D192D6B-FCF3-968D-E0DB-C3693CB2FD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581025</xdr:colOff>
      <xdr:row>119</xdr:row>
      <xdr:rowOff>52387</xdr:rowOff>
    </xdr:from>
    <xdr:to>
      <xdr:col>8</xdr:col>
      <xdr:colOff>590550</xdr:colOff>
      <xdr:row>133</xdr:row>
      <xdr:rowOff>128587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2423EA44-C92E-27AE-F546-F1861A394C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247650</xdr:colOff>
      <xdr:row>123</xdr:row>
      <xdr:rowOff>166687</xdr:rowOff>
    </xdr:from>
    <xdr:to>
      <xdr:col>16</xdr:col>
      <xdr:colOff>552450</xdr:colOff>
      <xdr:row>138</xdr:row>
      <xdr:rowOff>52387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id="{324E1A28-AEDB-3390-A5FB-B93402930D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L177"/>
  <sheetViews>
    <sheetView tabSelected="1" topLeftCell="A148" zoomScale="50" zoomScaleNormal="50" workbookViewId="0">
      <selection activeCell="AG171" sqref="AG171"/>
    </sheetView>
  </sheetViews>
  <sheetFormatPr defaultRowHeight="15" x14ac:dyDescent="0.25"/>
  <cols>
    <col min="1" max="1" width="9.28515625" bestFit="1" customWidth="1"/>
    <col min="2" max="2" width="31.42578125" customWidth="1"/>
    <col min="3" max="5" width="8.85546875" hidden="1" customWidth="1"/>
    <col min="6" max="6" width="10.140625" customWidth="1"/>
    <col min="7" max="7" width="11.85546875" customWidth="1"/>
    <col min="8" max="8" width="11.5703125" customWidth="1"/>
    <col min="9" max="9" width="11.42578125" customWidth="1"/>
    <col min="10" max="10" width="12.140625" customWidth="1"/>
    <col min="11" max="11" width="10.28515625" customWidth="1"/>
    <col min="12" max="12" width="12.42578125" customWidth="1"/>
    <col min="13" max="14" width="13.140625" customWidth="1"/>
    <col min="15" max="15" width="11.7109375" customWidth="1"/>
    <col min="16" max="17" width="12.140625" customWidth="1"/>
    <col min="18" max="18" width="12.42578125" customWidth="1"/>
    <col min="19" max="19" width="14.28515625" customWidth="1"/>
    <col min="20" max="20" width="13.140625" customWidth="1"/>
    <col min="21" max="21" width="12.5703125" customWidth="1"/>
    <col min="22" max="22" width="13" customWidth="1"/>
    <col min="23" max="23" width="12.85546875" customWidth="1"/>
    <col min="24" max="24" width="11.42578125" customWidth="1"/>
    <col min="25" max="25" width="12.85546875" customWidth="1"/>
    <col min="26" max="26" width="12.140625" customWidth="1"/>
    <col min="27" max="27" width="12.42578125" customWidth="1"/>
    <col min="28" max="28" width="11.7109375" customWidth="1"/>
    <col min="29" max="29" width="10.28515625" customWidth="1"/>
    <col min="30" max="30" width="10.7109375" customWidth="1"/>
    <col min="31" max="31" width="8.85546875" customWidth="1"/>
    <col min="32" max="32" width="11.42578125" customWidth="1"/>
    <col min="33" max="33" width="8.85546875" customWidth="1"/>
    <col min="34" max="34" width="12.28515625" customWidth="1"/>
    <col min="35" max="35" width="12.5703125" bestFit="1" customWidth="1"/>
    <col min="36" max="36" width="10.5703125" customWidth="1"/>
    <col min="37" max="37" width="11.42578125" bestFit="1" customWidth="1"/>
    <col min="38" max="38" width="12.5703125" customWidth="1"/>
  </cols>
  <sheetData>
    <row r="2" spans="1:38" ht="18.75" x14ac:dyDescent="0.3">
      <c r="A2" s="72" t="s">
        <v>62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</row>
    <row r="3" spans="1:38" ht="18.75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ht="89.25" customHeight="1" x14ac:dyDescent="0.3">
      <c r="A4" s="83" t="s">
        <v>0</v>
      </c>
      <c r="B4" s="75" t="s">
        <v>1</v>
      </c>
      <c r="C4" s="77" t="s">
        <v>2</v>
      </c>
      <c r="D4" s="77"/>
      <c r="E4" s="78" t="s">
        <v>3</v>
      </c>
      <c r="F4" s="80" t="s">
        <v>4</v>
      </c>
      <c r="G4" s="82"/>
      <c r="H4" s="80" t="s">
        <v>5</v>
      </c>
      <c r="I4" s="81"/>
      <c r="J4" s="81"/>
      <c r="K4" s="82"/>
      <c r="L4" s="75" t="s">
        <v>6</v>
      </c>
      <c r="M4" s="76" t="s">
        <v>7</v>
      </c>
      <c r="N4" s="76"/>
      <c r="O4" s="76"/>
      <c r="P4" s="77" t="s">
        <v>8</v>
      </c>
      <c r="Q4" s="77"/>
      <c r="R4" s="77"/>
      <c r="S4" s="77" t="s">
        <v>9</v>
      </c>
      <c r="T4" s="77"/>
      <c r="U4" s="77"/>
      <c r="V4" s="77" t="s">
        <v>10</v>
      </c>
      <c r="W4" s="77"/>
      <c r="X4" s="77"/>
      <c r="Y4" s="77" t="s">
        <v>11</v>
      </c>
      <c r="Z4" s="77"/>
      <c r="AA4" s="77"/>
      <c r="AB4" s="76" t="s">
        <v>12</v>
      </c>
      <c r="AC4" s="76"/>
      <c r="AD4" s="76"/>
      <c r="AE4" s="76"/>
      <c r="AF4" s="76"/>
      <c r="AG4" s="76"/>
      <c r="AH4" s="77" t="s">
        <v>13</v>
      </c>
      <c r="AI4" s="75" t="s">
        <v>14</v>
      </c>
      <c r="AJ4" s="78" t="s">
        <v>15</v>
      </c>
      <c r="AK4" s="78" t="s">
        <v>13</v>
      </c>
      <c r="AL4" s="73" t="s">
        <v>16</v>
      </c>
    </row>
    <row r="5" spans="1:38" s="1" customFormat="1" ht="150" x14ac:dyDescent="0.25">
      <c r="A5" s="83"/>
      <c r="B5" s="75"/>
      <c r="C5" s="4" t="s">
        <v>17</v>
      </c>
      <c r="D5" s="4" t="s">
        <v>18</v>
      </c>
      <c r="E5" s="79"/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75"/>
      <c r="M5" s="4" t="s">
        <v>25</v>
      </c>
      <c r="N5" s="4" t="s">
        <v>26</v>
      </c>
      <c r="O5" s="4" t="s">
        <v>27</v>
      </c>
      <c r="P5" s="4" t="s">
        <v>25</v>
      </c>
      <c r="Q5" s="4" t="s">
        <v>26</v>
      </c>
      <c r="R5" s="4" t="s">
        <v>27</v>
      </c>
      <c r="S5" s="4" t="s">
        <v>25</v>
      </c>
      <c r="T5" s="4" t="s">
        <v>26</v>
      </c>
      <c r="U5" s="4" t="s">
        <v>27</v>
      </c>
      <c r="V5" s="4" t="s">
        <v>25</v>
      </c>
      <c r="W5" s="4" t="s">
        <v>26</v>
      </c>
      <c r="X5" s="4" t="s">
        <v>27</v>
      </c>
      <c r="Y5" s="4" t="s">
        <v>25</v>
      </c>
      <c r="Z5" s="4" t="s">
        <v>26</v>
      </c>
      <c r="AA5" s="4" t="s">
        <v>27</v>
      </c>
      <c r="AB5" s="4" t="s">
        <v>25</v>
      </c>
      <c r="AC5" s="4" t="s">
        <v>16</v>
      </c>
      <c r="AD5" s="4" t="s">
        <v>26</v>
      </c>
      <c r="AE5" s="4" t="s">
        <v>16</v>
      </c>
      <c r="AF5" s="4" t="s">
        <v>27</v>
      </c>
      <c r="AG5" s="4" t="s">
        <v>16</v>
      </c>
      <c r="AH5" s="77"/>
      <c r="AI5" s="75"/>
      <c r="AJ5" s="79"/>
      <c r="AK5" s="79"/>
      <c r="AL5" s="74"/>
    </row>
    <row r="6" spans="1:38" ht="18.75" x14ac:dyDescent="0.3">
      <c r="A6" s="5">
        <v>1</v>
      </c>
      <c r="B6" s="27" t="s">
        <v>28</v>
      </c>
      <c r="C6" s="28"/>
      <c r="D6" s="28"/>
      <c r="E6" s="28"/>
      <c r="F6" s="29">
        <f>F8+F9+F10+F11+F12+F13</f>
        <v>404</v>
      </c>
      <c r="G6" s="29">
        <f t="shared" ref="G6:K6" si="0">G8+G9+G10+G11+G12+G13</f>
        <v>866</v>
      </c>
      <c r="H6" s="29">
        <f t="shared" si="0"/>
        <v>984</v>
      </c>
      <c r="I6" s="29">
        <f t="shared" si="0"/>
        <v>128</v>
      </c>
      <c r="J6" s="29">
        <f t="shared" si="0"/>
        <v>158</v>
      </c>
      <c r="K6" s="29">
        <f t="shared" si="0"/>
        <v>0</v>
      </c>
      <c r="L6" s="29">
        <f>L8+L9+L10+L11+L12+L13</f>
        <v>32637</v>
      </c>
      <c r="M6" s="29">
        <f>M8+M9+M10+M11+M12+M13</f>
        <v>23304</v>
      </c>
      <c r="N6" s="29">
        <f t="shared" ref="N6:AA6" si="1">N8+N9+N10+N11+N12+N13</f>
        <v>7852</v>
      </c>
      <c r="O6" s="29">
        <f t="shared" si="1"/>
        <v>1481</v>
      </c>
      <c r="P6" s="29">
        <f t="shared" si="1"/>
        <v>21335</v>
      </c>
      <c r="Q6" s="29">
        <f t="shared" si="1"/>
        <v>9072</v>
      </c>
      <c r="R6" s="29">
        <f t="shared" si="1"/>
        <v>2230</v>
      </c>
      <c r="S6" s="29">
        <f t="shared" si="1"/>
        <v>21916</v>
      </c>
      <c r="T6" s="29">
        <f t="shared" si="1"/>
        <v>8684</v>
      </c>
      <c r="U6" s="29">
        <f t="shared" si="1"/>
        <v>2037</v>
      </c>
      <c r="V6" s="29">
        <f t="shared" si="1"/>
        <v>22285</v>
      </c>
      <c r="W6" s="29">
        <f t="shared" si="1"/>
        <v>8509</v>
      </c>
      <c r="X6" s="29">
        <f t="shared" si="1"/>
        <v>1843</v>
      </c>
      <c r="Y6" s="29">
        <f t="shared" si="1"/>
        <v>22862</v>
      </c>
      <c r="Z6" s="29">
        <f t="shared" si="1"/>
        <v>8048</v>
      </c>
      <c r="AA6" s="29">
        <f t="shared" si="1"/>
        <v>1727</v>
      </c>
      <c r="AB6" s="30">
        <f>(M6+P6+S6+V6+Y6)/5</f>
        <v>22340.400000000001</v>
      </c>
      <c r="AC6" s="31">
        <f>AB6*100/L6</f>
        <v>68.451144406655018</v>
      </c>
      <c r="AD6" s="30">
        <f>(N6+Q6+T6+W6+Z6)/5</f>
        <v>8433</v>
      </c>
      <c r="AE6" s="31">
        <f>AD6*100/L6</f>
        <v>25.838771945950914</v>
      </c>
      <c r="AF6" s="30">
        <f>(O6+R6+U6+X6+AA6)/5</f>
        <v>1863.6</v>
      </c>
      <c r="AG6" s="31">
        <f>AF6*100/L6</f>
        <v>5.7100836473940619</v>
      </c>
      <c r="AH6" s="32">
        <f>AB6+AD6</f>
        <v>30773.4</v>
      </c>
      <c r="AI6" s="31">
        <f>AH6*100/L6</f>
        <v>94.289916352605943</v>
      </c>
      <c r="AJ6" s="29">
        <f>L12+L13</f>
        <v>11111</v>
      </c>
      <c r="AK6" s="30">
        <f>AB12+AB13+AD12+AD13</f>
        <v>10757.4</v>
      </c>
      <c r="AL6" s="31">
        <f>AK6*100/AJ6</f>
        <v>96.817568175681757</v>
      </c>
    </row>
    <row r="7" spans="1:38" ht="18.75" x14ac:dyDescent="0.3">
      <c r="A7" s="5"/>
      <c r="B7" s="27" t="s">
        <v>16</v>
      </c>
      <c r="C7" s="28"/>
      <c r="D7" s="28"/>
      <c r="E7" s="28"/>
      <c r="F7" s="29"/>
      <c r="G7" s="29"/>
      <c r="H7" s="29"/>
      <c r="I7" s="29"/>
      <c r="J7" s="29"/>
      <c r="K7" s="29"/>
      <c r="L7" s="29"/>
      <c r="M7" s="31">
        <v>47.403470376739094</v>
      </c>
      <c r="N7" s="31">
        <v>39.037048616539003</v>
      </c>
      <c r="O7" s="31">
        <v>13.559481006721901</v>
      </c>
      <c r="P7" s="31">
        <v>39.674847584805377</v>
      </c>
      <c r="Q7" s="31">
        <v>42.735657339377831</v>
      </c>
      <c r="R7" s="31">
        <v>17.589495075816789</v>
      </c>
      <c r="S7" s="31">
        <v>40.853525089885885</v>
      </c>
      <c r="T7" s="31">
        <v>41.985305612005625</v>
      </c>
      <c r="U7" s="31">
        <v>17.16116929810849</v>
      </c>
      <c r="V7" s="31">
        <v>41.272471471002035</v>
      </c>
      <c r="W7" s="31">
        <v>41.975926215413473</v>
      </c>
      <c r="X7" s="31">
        <v>16.751602313584492</v>
      </c>
      <c r="Y7" s="31">
        <v>42.64186337345631</v>
      </c>
      <c r="Z7" s="31">
        <v>41.463185868375803</v>
      </c>
      <c r="AA7" s="31">
        <v>15.894950758167891</v>
      </c>
      <c r="AB7" s="29"/>
      <c r="AC7" s="29"/>
      <c r="AD7" s="29"/>
      <c r="AE7" s="29"/>
      <c r="AF7" s="30"/>
      <c r="AG7" s="31"/>
      <c r="AH7" s="30"/>
      <c r="AI7" s="31"/>
      <c r="AJ7" s="29"/>
      <c r="AK7" s="29"/>
      <c r="AL7" s="29"/>
    </row>
    <row r="8" spans="1:38" ht="18.75" customHeight="1" x14ac:dyDescent="0.3">
      <c r="A8" s="5"/>
      <c r="B8" s="6" t="s">
        <v>29</v>
      </c>
      <c r="C8" s="7"/>
      <c r="D8" s="7"/>
      <c r="E8" s="7"/>
      <c r="F8" s="5">
        <v>0</v>
      </c>
      <c r="G8" s="5">
        <v>30</v>
      </c>
      <c r="H8" s="5">
        <v>29</v>
      </c>
      <c r="I8" s="5">
        <v>1</v>
      </c>
      <c r="J8" s="5">
        <v>0</v>
      </c>
      <c r="K8" s="5">
        <v>0</v>
      </c>
      <c r="L8" s="22">
        <v>416</v>
      </c>
      <c r="M8" s="5">
        <v>252</v>
      </c>
      <c r="N8" s="5">
        <v>116</v>
      </c>
      <c r="O8" s="5">
        <v>48</v>
      </c>
      <c r="P8" s="5">
        <v>241</v>
      </c>
      <c r="Q8" s="5">
        <v>133</v>
      </c>
      <c r="R8" s="5">
        <v>42</v>
      </c>
      <c r="S8" s="5">
        <v>236</v>
      </c>
      <c r="T8" s="5">
        <v>114</v>
      </c>
      <c r="U8" s="5">
        <v>66</v>
      </c>
      <c r="V8" s="5">
        <v>246</v>
      </c>
      <c r="W8" s="5">
        <v>129</v>
      </c>
      <c r="X8" s="5">
        <v>41</v>
      </c>
      <c r="Y8" s="5">
        <v>265</v>
      </c>
      <c r="Z8" s="5">
        <v>118</v>
      </c>
      <c r="AA8" s="5">
        <v>33</v>
      </c>
      <c r="AB8" s="20">
        <v>248</v>
      </c>
      <c r="AC8" s="21">
        <v>59.615384615384613</v>
      </c>
      <c r="AD8" s="20">
        <v>122</v>
      </c>
      <c r="AE8" s="21">
        <v>29.326923076923077</v>
      </c>
      <c r="AF8" s="20">
        <v>46</v>
      </c>
      <c r="AG8" s="21">
        <v>11.057692307692308</v>
      </c>
      <c r="AH8" s="20">
        <f>AB8+AD8</f>
        <v>370</v>
      </c>
      <c r="AI8" s="21">
        <f>AH8*100/L8</f>
        <v>88.942307692307693</v>
      </c>
      <c r="AJ8" s="8"/>
      <c r="AK8" s="5"/>
      <c r="AL8" s="5"/>
    </row>
    <row r="9" spans="1:38" ht="18.75" x14ac:dyDescent="0.3">
      <c r="A9" s="5"/>
      <c r="B9" s="10" t="s">
        <v>30</v>
      </c>
      <c r="C9" s="7"/>
      <c r="D9" s="7"/>
      <c r="E9" s="7"/>
      <c r="F9" s="5">
        <v>84</v>
      </c>
      <c r="G9" s="5">
        <v>151</v>
      </c>
      <c r="H9" s="5">
        <v>195</v>
      </c>
      <c r="I9" s="5">
        <v>22</v>
      </c>
      <c r="J9" s="5">
        <v>18</v>
      </c>
      <c r="K9" s="5">
        <v>0</v>
      </c>
      <c r="L9" s="22">
        <v>5141</v>
      </c>
      <c r="M9" s="5">
        <v>3050</v>
      </c>
      <c r="N9" s="5">
        <v>1643</v>
      </c>
      <c r="O9" s="5">
        <v>448</v>
      </c>
      <c r="P9" s="5">
        <v>2713</v>
      </c>
      <c r="Q9" s="5">
        <v>1815</v>
      </c>
      <c r="R9" s="5">
        <v>613</v>
      </c>
      <c r="S9" s="5">
        <v>2735</v>
      </c>
      <c r="T9" s="5">
        <v>1883</v>
      </c>
      <c r="U9" s="5">
        <v>523</v>
      </c>
      <c r="V9" s="5">
        <v>2828</v>
      </c>
      <c r="W9" s="5">
        <v>1803</v>
      </c>
      <c r="X9" s="5">
        <v>510</v>
      </c>
      <c r="Y9" s="5">
        <v>3047</v>
      </c>
      <c r="Z9" s="5">
        <v>1651</v>
      </c>
      <c r="AA9" s="5">
        <v>443</v>
      </c>
      <c r="AB9" s="20">
        <v>2874.6</v>
      </c>
      <c r="AC9" s="21">
        <v>55.91519159696557</v>
      </c>
      <c r="AD9" s="20">
        <v>1759</v>
      </c>
      <c r="AE9" s="21">
        <v>34.215133242559816</v>
      </c>
      <c r="AF9" s="20">
        <v>507.4</v>
      </c>
      <c r="AG9" s="21">
        <v>9.8696751604746158</v>
      </c>
      <c r="AH9" s="20">
        <f t="shared" ref="AH9:AH13" si="2">AB9+AD9</f>
        <v>4633.6000000000004</v>
      </c>
      <c r="AI9" s="21">
        <f t="shared" ref="AI9:AI14" si="3">AH9*100/L9</f>
        <v>90.1303248395254</v>
      </c>
      <c r="AJ9" s="8"/>
      <c r="AK9" s="5"/>
      <c r="AL9" s="5"/>
    </row>
    <row r="10" spans="1:38" ht="18.75" x14ac:dyDescent="0.3">
      <c r="A10" s="5"/>
      <c r="B10" s="10" t="s">
        <v>31</v>
      </c>
      <c r="C10" s="7"/>
      <c r="D10" s="7"/>
      <c r="E10" s="7"/>
      <c r="F10" s="5">
        <v>97</v>
      </c>
      <c r="G10" s="5">
        <v>201</v>
      </c>
      <c r="H10" s="5">
        <v>240</v>
      </c>
      <c r="I10" s="5">
        <v>26</v>
      </c>
      <c r="J10" s="5">
        <v>32</v>
      </c>
      <c r="K10" s="5">
        <v>0</v>
      </c>
      <c r="L10" s="22">
        <v>8241</v>
      </c>
      <c r="M10" s="5">
        <v>5565</v>
      </c>
      <c r="N10" s="5">
        <v>2244</v>
      </c>
      <c r="O10" s="5">
        <v>432</v>
      </c>
      <c r="P10" s="5">
        <v>5092</v>
      </c>
      <c r="Q10" s="5">
        <v>2523</v>
      </c>
      <c r="R10" s="5">
        <v>626</v>
      </c>
      <c r="S10" s="5">
        <v>5183</v>
      </c>
      <c r="T10" s="5">
        <v>2465</v>
      </c>
      <c r="U10" s="5">
        <v>593</v>
      </c>
      <c r="V10" s="5">
        <v>5289</v>
      </c>
      <c r="W10" s="5">
        <v>2392</v>
      </c>
      <c r="X10" s="5">
        <v>560</v>
      </c>
      <c r="Y10" s="5">
        <v>5313</v>
      </c>
      <c r="Z10" s="5">
        <v>2371</v>
      </c>
      <c r="AA10" s="5">
        <v>557</v>
      </c>
      <c r="AB10" s="20">
        <v>5288.4</v>
      </c>
      <c r="AC10" s="21">
        <v>64.171823807790318</v>
      </c>
      <c r="AD10" s="20">
        <v>2399</v>
      </c>
      <c r="AE10" s="21">
        <v>29.11054483679165</v>
      </c>
      <c r="AF10" s="20">
        <v>553.6</v>
      </c>
      <c r="AG10" s="21">
        <v>6.7176313554180318</v>
      </c>
      <c r="AH10" s="20">
        <f t="shared" si="2"/>
        <v>7687.4</v>
      </c>
      <c r="AI10" s="21">
        <f t="shared" si="3"/>
        <v>93.282368644581965</v>
      </c>
      <c r="AJ10" s="8"/>
      <c r="AK10" s="5"/>
      <c r="AL10" s="5"/>
    </row>
    <row r="11" spans="1:38" ht="18.75" x14ac:dyDescent="0.3">
      <c r="A11" s="5"/>
      <c r="B11" s="10" t="s">
        <v>32</v>
      </c>
      <c r="C11" s="7"/>
      <c r="D11" s="7"/>
      <c r="E11" s="7"/>
      <c r="F11" s="5">
        <v>90</v>
      </c>
      <c r="G11" s="5">
        <v>179</v>
      </c>
      <c r="H11" s="5">
        <v>214</v>
      </c>
      <c r="I11" s="5">
        <v>24</v>
      </c>
      <c r="J11" s="5">
        <v>31</v>
      </c>
      <c r="K11" s="5">
        <v>0</v>
      </c>
      <c r="L11" s="22">
        <v>7728</v>
      </c>
      <c r="M11" s="5">
        <v>5671</v>
      </c>
      <c r="N11" s="5">
        <v>1745</v>
      </c>
      <c r="O11" s="5">
        <v>312</v>
      </c>
      <c r="P11" s="5">
        <v>5152</v>
      </c>
      <c r="Q11" s="5">
        <v>2133</v>
      </c>
      <c r="R11" s="5">
        <v>443</v>
      </c>
      <c r="S11" s="5">
        <v>5270</v>
      </c>
      <c r="T11" s="5">
        <v>2023</v>
      </c>
      <c r="U11" s="5">
        <v>435</v>
      </c>
      <c r="V11" s="5">
        <v>5305</v>
      </c>
      <c r="W11" s="5">
        <v>2011</v>
      </c>
      <c r="X11" s="5">
        <v>412</v>
      </c>
      <c r="Y11" s="5">
        <v>5337</v>
      </c>
      <c r="Z11" s="5">
        <v>1978</v>
      </c>
      <c r="AA11" s="5">
        <v>413</v>
      </c>
      <c r="AB11" s="20">
        <v>5347</v>
      </c>
      <c r="AC11" s="21">
        <v>69.189958592132498</v>
      </c>
      <c r="AD11" s="20">
        <v>1978</v>
      </c>
      <c r="AE11" s="21">
        <v>25.595238095238095</v>
      </c>
      <c r="AF11" s="20">
        <v>403</v>
      </c>
      <c r="AG11" s="21">
        <v>5.2148033126293996</v>
      </c>
      <c r="AH11" s="20">
        <f t="shared" si="2"/>
        <v>7325</v>
      </c>
      <c r="AI11" s="21">
        <f t="shared" si="3"/>
        <v>94.7851966873706</v>
      </c>
      <c r="AJ11" s="8"/>
      <c r="AK11" s="5"/>
      <c r="AL11" s="5"/>
    </row>
    <row r="12" spans="1:38" ht="18.75" x14ac:dyDescent="0.3">
      <c r="A12" s="5"/>
      <c r="B12" s="6" t="s">
        <v>33</v>
      </c>
      <c r="C12" s="7"/>
      <c r="D12" s="7"/>
      <c r="E12" s="7"/>
      <c r="F12" s="5">
        <v>71</v>
      </c>
      <c r="G12" s="5">
        <v>55</v>
      </c>
      <c r="H12" s="5">
        <v>90</v>
      </c>
      <c r="I12" s="5">
        <v>11</v>
      </c>
      <c r="J12" s="5">
        <v>25</v>
      </c>
      <c r="K12" s="5">
        <v>0</v>
      </c>
      <c r="L12" s="22">
        <v>4101</v>
      </c>
      <c r="M12" s="5">
        <v>3301</v>
      </c>
      <c r="N12" s="5">
        <v>714</v>
      </c>
      <c r="O12" s="5">
        <v>86</v>
      </c>
      <c r="P12" s="5">
        <v>3013</v>
      </c>
      <c r="Q12" s="5">
        <v>954</v>
      </c>
      <c r="R12" s="5">
        <v>134</v>
      </c>
      <c r="S12" s="5">
        <v>3076</v>
      </c>
      <c r="T12" s="5">
        <v>908</v>
      </c>
      <c r="U12" s="5">
        <v>117</v>
      </c>
      <c r="V12" s="5">
        <v>3130</v>
      </c>
      <c r="W12" s="5">
        <v>873</v>
      </c>
      <c r="X12" s="5">
        <v>98</v>
      </c>
      <c r="Y12" s="5">
        <v>3215</v>
      </c>
      <c r="Z12" s="5">
        <v>787</v>
      </c>
      <c r="AA12" s="5">
        <v>99</v>
      </c>
      <c r="AB12" s="20">
        <v>3147</v>
      </c>
      <c r="AC12" s="21">
        <v>76.737381126554496</v>
      </c>
      <c r="AD12" s="20">
        <v>847.2</v>
      </c>
      <c r="AE12" s="21">
        <v>20.658376005852229</v>
      </c>
      <c r="AF12" s="20">
        <v>106.8</v>
      </c>
      <c r="AG12" s="21">
        <v>2.6042428675932698</v>
      </c>
      <c r="AH12" s="20">
        <f t="shared" si="2"/>
        <v>3994.2</v>
      </c>
      <c r="AI12" s="21">
        <f t="shared" si="3"/>
        <v>97.395757132406729</v>
      </c>
      <c r="AJ12" s="8"/>
      <c r="AK12" s="5"/>
      <c r="AL12" s="5"/>
    </row>
    <row r="13" spans="1:38" ht="18.75" x14ac:dyDescent="0.3">
      <c r="A13" s="5"/>
      <c r="B13" s="6" t="s">
        <v>34</v>
      </c>
      <c r="C13" s="7"/>
      <c r="D13" s="7"/>
      <c r="E13" s="7"/>
      <c r="F13" s="5">
        <v>62</v>
      </c>
      <c r="G13" s="5">
        <v>250</v>
      </c>
      <c r="H13" s="5">
        <v>216</v>
      </c>
      <c r="I13" s="5">
        <v>44</v>
      </c>
      <c r="J13" s="5">
        <v>52</v>
      </c>
      <c r="K13" s="5">
        <v>0</v>
      </c>
      <c r="L13" s="22">
        <v>7010</v>
      </c>
      <c r="M13" s="5">
        <v>5465</v>
      </c>
      <c r="N13" s="5">
        <v>1390</v>
      </c>
      <c r="O13" s="5">
        <v>155</v>
      </c>
      <c r="P13" s="5">
        <v>5124</v>
      </c>
      <c r="Q13" s="5">
        <v>1514</v>
      </c>
      <c r="R13" s="5">
        <v>372</v>
      </c>
      <c r="S13" s="5">
        <v>5416</v>
      </c>
      <c r="T13" s="5">
        <v>1291</v>
      </c>
      <c r="U13" s="5">
        <v>303</v>
      </c>
      <c r="V13" s="5">
        <v>5487</v>
      </c>
      <c r="W13" s="5">
        <v>1301</v>
      </c>
      <c r="X13" s="5">
        <v>222</v>
      </c>
      <c r="Y13" s="5">
        <v>5685</v>
      </c>
      <c r="Z13" s="5">
        <v>1143</v>
      </c>
      <c r="AA13" s="5">
        <v>182</v>
      </c>
      <c r="AB13" s="20">
        <v>5435.4</v>
      </c>
      <c r="AC13" s="21">
        <v>77.537803138373746</v>
      </c>
      <c r="AD13" s="20">
        <v>1327.8</v>
      </c>
      <c r="AE13" s="21">
        <v>18.941512125534949</v>
      </c>
      <c r="AF13" s="20">
        <v>246.8</v>
      </c>
      <c r="AG13" s="21">
        <v>3.5206847360912983</v>
      </c>
      <c r="AH13" s="20">
        <f t="shared" si="2"/>
        <v>6763.2</v>
      </c>
      <c r="AI13" s="21">
        <f t="shared" si="3"/>
        <v>96.479315263908703</v>
      </c>
      <c r="AJ13" s="8"/>
      <c r="AK13" s="8"/>
      <c r="AL13" s="8"/>
    </row>
    <row r="14" spans="1:38" ht="18.75" x14ac:dyDescent="0.3">
      <c r="A14" s="5">
        <v>2</v>
      </c>
      <c r="B14" s="66" t="s">
        <v>35</v>
      </c>
      <c r="C14" s="28"/>
      <c r="D14" s="28"/>
      <c r="E14" s="28"/>
      <c r="F14" s="29">
        <f>F16+F17+F18+F19+F20+F21</f>
        <v>767</v>
      </c>
      <c r="G14" s="29">
        <f t="shared" ref="G14:AA14" si="4">G16+G17+G18+G19+G20+G21</f>
        <v>9719</v>
      </c>
      <c r="H14" s="29">
        <f t="shared" si="4"/>
        <v>8186</v>
      </c>
      <c r="I14" s="29">
        <f t="shared" si="4"/>
        <v>1500</v>
      </c>
      <c r="J14" s="29">
        <f t="shared" si="4"/>
        <v>800</v>
      </c>
      <c r="K14" s="29">
        <f t="shared" si="4"/>
        <v>0</v>
      </c>
      <c r="L14" s="29">
        <f t="shared" si="4"/>
        <v>42250</v>
      </c>
      <c r="M14" s="30">
        <f t="shared" si="4"/>
        <v>29886.75</v>
      </c>
      <c r="N14" s="30">
        <f t="shared" si="4"/>
        <v>10124</v>
      </c>
      <c r="O14" s="30">
        <f t="shared" si="4"/>
        <v>2239.25</v>
      </c>
      <c r="P14" s="30">
        <f t="shared" si="4"/>
        <v>26616.583333333332</v>
      </c>
      <c r="Q14" s="30">
        <f t="shared" si="4"/>
        <v>12257.9</v>
      </c>
      <c r="R14" s="30">
        <f t="shared" si="4"/>
        <v>3375.5166666666669</v>
      </c>
      <c r="S14" s="30">
        <f t="shared" si="4"/>
        <v>27288.5</v>
      </c>
      <c r="T14" s="30">
        <f t="shared" si="4"/>
        <v>11713.6</v>
      </c>
      <c r="U14" s="30">
        <f t="shared" si="4"/>
        <v>3247.9</v>
      </c>
      <c r="V14" s="30">
        <f t="shared" si="4"/>
        <v>27980.400000000001</v>
      </c>
      <c r="W14" s="30">
        <f t="shared" si="4"/>
        <v>11295.7</v>
      </c>
      <c r="X14" s="30">
        <f t="shared" si="4"/>
        <v>2973.9</v>
      </c>
      <c r="Y14" s="30">
        <f t="shared" si="4"/>
        <v>28234.5</v>
      </c>
      <c r="Z14" s="30">
        <f t="shared" si="4"/>
        <v>11140.25</v>
      </c>
      <c r="AA14" s="30">
        <f t="shared" si="4"/>
        <v>2875.25</v>
      </c>
      <c r="AB14" s="30">
        <f>(M14+P14+S14+V14+Y14)/5</f>
        <v>28001.346666666668</v>
      </c>
      <c r="AC14" s="31">
        <f>AB14*100/L14</f>
        <v>66.275376725838271</v>
      </c>
      <c r="AD14" s="30">
        <f>(N14+Q14+T14+W14+Z14)/5</f>
        <v>11306.289999999999</v>
      </c>
      <c r="AE14" s="31">
        <f>AD14*100/L14</f>
        <v>26.760449704142012</v>
      </c>
      <c r="AF14" s="30">
        <f>(O14+R14+U14+X14+AA14)/5</f>
        <v>2942.3633333333332</v>
      </c>
      <c r="AG14" s="31">
        <f>AF14*100/L14</f>
        <v>6.9641735700197236</v>
      </c>
      <c r="AH14" s="30">
        <f>(AB14+AD14)</f>
        <v>39307.636666666665</v>
      </c>
      <c r="AI14" s="31">
        <f t="shared" si="3"/>
        <v>93.035826429980276</v>
      </c>
      <c r="AJ14" s="29">
        <f>L20+L21</f>
        <v>12898</v>
      </c>
      <c r="AK14" s="30">
        <f>AB20+AB21+AD20+AD21</f>
        <v>12362.2</v>
      </c>
      <c r="AL14" s="31">
        <f>AK14*100/AJ14</f>
        <v>95.845867576368434</v>
      </c>
    </row>
    <row r="15" spans="1:38" ht="18.75" x14ac:dyDescent="0.3">
      <c r="A15" s="5"/>
      <c r="B15" s="66" t="s">
        <v>16</v>
      </c>
      <c r="C15" s="28"/>
      <c r="D15" s="28"/>
      <c r="E15" s="28"/>
      <c r="F15" s="65"/>
      <c r="G15" s="65"/>
      <c r="H15" s="65"/>
      <c r="I15" s="65"/>
      <c r="J15" s="65"/>
      <c r="K15" s="65"/>
      <c r="L15" s="29"/>
      <c r="M15" s="31">
        <v>45.68867155664222</v>
      </c>
      <c r="N15" s="31">
        <v>41.443707067178948</v>
      </c>
      <c r="O15" s="31">
        <v>12.867621376178834</v>
      </c>
      <c r="P15" s="31">
        <v>36.646873908487599</v>
      </c>
      <c r="Q15" s="31">
        <v>45.44184421935033</v>
      </c>
      <c r="R15" s="31">
        <v>17.911281872162068</v>
      </c>
      <c r="S15" s="31">
        <v>38.810105949470255</v>
      </c>
      <c r="T15" s="31">
        <v>44.678076609616951</v>
      </c>
      <c r="U15" s="31">
        <v>16.511817440912797</v>
      </c>
      <c r="V15" s="31">
        <v>39.191989754336944</v>
      </c>
      <c r="W15" s="31">
        <v>44.869018512050296</v>
      </c>
      <c r="X15" s="31">
        <v>15.938991733612761</v>
      </c>
      <c r="Y15" s="31">
        <v>40.277098614506926</v>
      </c>
      <c r="Z15" s="31">
        <v>44.070322505530328</v>
      </c>
      <c r="AA15" s="31">
        <v>15.652578879962743</v>
      </c>
      <c r="AB15" s="30"/>
      <c r="AC15" s="31"/>
      <c r="AD15" s="30"/>
      <c r="AE15" s="31"/>
      <c r="AF15" s="30"/>
      <c r="AG15" s="31"/>
      <c r="AH15" s="30"/>
      <c r="AI15" s="31"/>
      <c r="AJ15" s="65"/>
      <c r="AK15" s="67"/>
      <c r="AL15" s="65"/>
    </row>
    <row r="16" spans="1:38" ht="18" customHeight="1" x14ac:dyDescent="0.3">
      <c r="A16" s="5"/>
      <c r="B16" s="11" t="s">
        <v>29</v>
      </c>
      <c r="C16" s="7"/>
      <c r="D16" s="7"/>
      <c r="E16" s="7"/>
      <c r="F16" s="5">
        <v>20</v>
      </c>
      <c r="G16" s="5">
        <v>47</v>
      </c>
      <c r="H16" s="5">
        <v>41</v>
      </c>
      <c r="I16" s="5">
        <v>16</v>
      </c>
      <c r="J16" s="5">
        <v>10</v>
      </c>
      <c r="K16" s="5">
        <v>0</v>
      </c>
      <c r="L16" s="22">
        <v>594</v>
      </c>
      <c r="M16" s="5">
        <v>229</v>
      </c>
      <c r="N16" s="5">
        <v>272</v>
      </c>
      <c r="O16" s="5">
        <v>93</v>
      </c>
      <c r="P16" s="5">
        <v>192.5</v>
      </c>
      <c r="Q16" s="5">
        <v>293.5</v>
      </c>
      <c r="R16" s="5">
        <v>108</v>
      </c>
      <c r="S16" s="5">
        <v>220</v>
      </c>
      <c r="T16" s="5">
        <v>273</v>
      </c>
      <c r="U16" s="5">
        <v>101</v>
      </c>
      <c r="V16" s="5">
        <v>234</v>
      </c>
      <c r="W16" s="5">
        <v>273</v>
      </c>
      <c r="X16" s="5">
        <v>87</v>
      </c>
      <c r="Y16" s="5">
        <v>229</v>
      </c>
      <c r="Z16" s="5">
        <v>282</v>
      </c>
      <c r="AA16" s="5">
        <v>83</v>
      </c>
      <c r="AB16" s="20">
        <v>220.9</v>
      </c>
      <c r="AC16" s="21">
        <v>37.188552188552187</v>
      </c>
      <c r="AD16" s="20">
        <v>278.7</v>
      </c>
      <c r="AE16" s="21">
        <v>46.919191919191917</v>
      </c>
      <c r="AF16" s="20">
        <v>94.4</v>
      </c>
      <c r="AG16" s="21">
        <v>15.892255892255893</v>
      </c>
      <c r="AH16" s="20">
        <f>AB16+AD16</f>
        <v>499.6</v>
      </c>
      <c r="AI16" s="21">
        <f>AH16*100/L16</f>
        <v>84.107744107744111</v>
      </c>
      <c r="AJ16" s="8"/>
      <c r="AK16" s="5"/>
      <c r="AL16" s="5"/>
    </row>
    <row r="17" spans="1:38" ht="18.75" x14ac:dyDescent="0.3">
      <c r="A17" s="5"/>
      <c r="B17" s="10" t="s">
        <v>30</v>
      </c>
      <c r="C17" s="7"/>
      <c r="D17" s="7"/>
      <c r="E17" s="7"/>
      <c r="F17" s="5">
        <v>130</v>
      </c>
      <c r="G17" s="5">
        <v>1961</v>
      </c>
      <c r="H17" s="5">
        <v>1712</v>
      </c>
      <c r="I17" s="5">
        <v>238</v>
      </c>
      <c r="J17" s="5">
        <v>141</v>
      </c>
      <c r="K17" s="5">
        <v>0</v>
      </c>
      <c r="L17" s="22">
        <v>6412</v>
      </c>
      <c r="M17" s="8">
        <v>3657.75</v>
      </c>
      <c r="N17" s="8">
        <v>2179</v>
      </c>
      <c r="O17" s="8">
        <v>575.25</v>
      </c>
      <c r="P17" s="8">
        <v>3335.75</v>
      </c>
      <c r="Q17" s="8">
        <v>2275</v>
      </c>
      <c r="R17" s="8">
        <v>801.25</v>
      </c>
      <c r="S17" s="8">
        <v>3297.5</v>
      </c>
      <c r="T17" s="8">
        <v>2285</v>
      </c>
      <c r="U17" s="8">
        <v>829.5</v>
      </c>
      <c r="V17" s="8">
        <v>3328.2</v>
      </c>
      <c r="W17" s="8">
        <v>2307.1</v>
      </c>
      <c r="X17" s="8">
        <v>776.7</v>
      </c>
      <c r="Y17" s="8">
        <v>3529.5</v>
      </c>
      <c r="Z17" s="8">
        <v>2152.25</v>
      </c>
      <c r="AA17" s="8">
        <v>730.25</v>
      </c>
      <c r="AB17" s="20">
        <v>3429.7400000000002</v>
      </c>
      <c r="AC17" s="21">
        <v>53.489394884591391</v>
      </c>
      <c r="AD17" s="20">
        <v>2239.67</v>
      </c>
      <c r="AE17" s="21">
        <v>34.929351216469122</v>
      </c>
      <c r="AF17" s="20">
        <v>742.58999999999992</v>
      </c>
      <c r="AG17" s="21">
        <v>11.581253898939487</v>
      </c>
      <c r="AH17" s="20">
        <f t="shared" ref="AH17:AH21" si="5">AB17+AD17</f>
        <v>5669.41</v>
      </c>
      <c r="AI17" s="21">
        <f t="shared" ref="AI17:AI21" si="6">AH17*100/L17</f>
        <v>88.418746101060506</v>
      </c>
      <c r="AJ17" s="8"/>
      <c r="AK17" s="5"/>
      <c r="AL17" s="5"/>
    </row>
    <row r="18" spans="1:38" ht="18.75" x14ac:dyDescent="0.3">
      <c r="A18" s="5"/>
      <c r="B18" s="10" t="s">
        <v>31</v>
      </c>
      <c r="C18" s="7"/>
      <c r="D18" s="7"/>
      <c r="E18" s="7"/>
      <c r="F18" s="5">
        <v>181</v>
      </c>
      <c r="G18" s="5">
        <v>2755</v>
      </c>
      <c r="H18" s="5">
        <v>2306</v>
      </c>
      <c r="I18" s="5">
        <v>388</v>
      </c>
      <c r="J18" s="5">
        <v>242</v>
      </c>
      <c r="K18" s="5">
        <v>0</v>
      </c>
      <c r="L18" s="22">
        <v>10936</v>
      </c>
      <c r="M18" s="8">
        <v>7010</v>
      </c>
      <c r="N18" s="8">
        <v>3238</v>
      </c>
      <c r="O18" s="8">
        <v>688</v>
      </c>
      <c r="P18" s="8">
        <v>6142</v>
      </c>
      <c r="Q18" s="8">
        <v>3735.4</v>
      </c>
      <c r="R18" s="8">
        <v>1058.6000000000001</v>
      </c>
      <c r="S18" s="8">
        <v>6151</v>
      </c>
      <c r="T18" s="8">
        <v>3730.6</v>
      </c>
      <c r="U18" s="8">
        <v>1054.4000000000001</v>
      </c>
      <c r="V18" s="8">
        <v>6499.2</v>
      </c>
      <c r="W18" s="8">
        <v>3510.8</v>
      </c>
      <c r="X18" s="8">
        <v>926</v>
      </c>
      <c r="Y18" s="8">
        <v>6326</v>
      </c>
      <c r="Z18" s="8">
        <v>3673</v>
      </c>
      <c r="AA18" s="8">
        <v>937</v>
      </c>
      <c r="AB18" s="20">
        <v>6425.64</v>
      </c>
      <c r="AC18" s="21">
        <v>58.756766642282372</v>
      </c>
      <c r="AD18" s="20">
        <v>3577.56</v>
      </c>
      <c r="AE18" s="21">
        <v>32.713606437454281</v>
      </c>
      <c r="AF18" s="20">
        <v>932.8</v>
      </c>
      <c r="AG18" s="21">
        <v>8.5296269202633503</v>
      </c>
      <c r="AH18" s="20">
        <f t="shared" si="5"/>
        <v>10003.200000000001</v>
      </c>
      <c r="AI18" s="21">
        <f t="shared" si="6"/>
        <v>91.47037307973666</v>
      </c>
      <c r="AJ18" s="8"/>
      <c r="AK18" s="5"/>
      <c r="AL18" s="5"/>
    </row>
    <row r="19" spans="1:38" ht="18.75" x14ac:dyDescent="0.3">
      <c r="A19" s="5"/>
      <c r="B19" s="10" t="s">
        <v>32</v>
      </c>
      <c r="C19" s="7"/>
      <c r="D19" s="7"/>
      <c r="E19" s="7"/>
      <c r="F19" s="5">
        <v>203</v>
      </c>
      <c r="G19" s="5">
        <v>2894</v>
      </c>
      <c r="H19" s="5">
        <v>2493</v>
      </c>
      <c r="I19" s="5">
        <v>428</v>
      </c>
      <c r="J19" s="5">
        <v>176</v>
      </c>
      <c r="K19" s="5">
        <v>0</v>
      </c>
      <c r="L19" s="22">
        <v>11410</v>
      </c>
      <c r="M19" s="5">
        <v>8087</v>
      </c>
      <c r="N19" s="5">
        <v>2859</v>
      </c>
      <c r="O19" s="5">
        <v>464</v>
      </c>
      <c r="P19" s="8">
        <v>7006.333333333333</v>
      </c>
      <c r="Q19" s="8">
        <v>3618</v>
      </c>
      <c r="R19" s="8">
        <v>785.66666666666663</v>
      </c>
      <c r="S19" s="8">
        <v>7356</v>
      </c>
      <c r="T19" s="8">
        <v>3365</v>
      </c>
      <c r="U19" s="8">
        <v>689</v>
      </c>
      <c r="V19" s="8">
        <v>7554</v>
      </c>
      <c r="W19" s="8">
        <v>3207.8</v>
      </c>
      <c r="X19" s="8">
        <v>648.20000000000005</v>
      </c>
      <c r="Y19" s="5">
        <v>7662</v>
      </c>
      <c r="Z19" s="5">
        <v>3151</v>
      </c>
      <c r="AA19" s="5">
        <v>597</v>
      </c>
      <c r="AB19" s="20">
        <v>7533.0666666666657</v>
      </c>
      <c r="AC19" s="21">
        <v>66.021618463336239</v>
      </c>
      <c r="AD19" s="20">
        <v>3240.16</v>
      </c>
      <c r="AE19" s="21">
        <v>28.397546012269938</v>
      </c>
      <c r="AF19" s="20">
        <v>636.77333333333331</v>
      </c>
      <c r="AG19" s="21">
        <v>5.5808355243938061</v>
      </c>
      <c r="AH19" s="20">
        <f t="shared" si="5"/>
        <v>10773.226666666666</v>
      </c>
      <c r="AI19" s="21">
        <f t="shared" si="6"/>
        <v>94.419164475606181</v>
      </c>
      <c r="AJ19" s="8"/>
      <c r="AK19" s="5"/>
      <c r="AL19" s="5"/>
    </row>
    <row r="20" spans="1:38" ht="18.75" x14ac:dyDescent="0.3">
      <c r="A20" s="5"/>
      <c r="B20" s="6" t="s">
        <v>33</v>
      </c>
      <c r="C20" s="7"/>
      <c r="D20" s="7"/>
      <c r="E20" s="7"/>
      <c r="F20" s="5">
        <v>157</v>
      </c>
      <c r="G20" s="5">
        <v>1801</v>
      </c>
      <c r="H20" s="5">
        <v>1506</v>
      </c>
      <c r="I20" s="5">
        <v>283</v>
      </c>
      <c r="J20" s="5">
        <v>169</v>
      </c>
      <c r="K20" s="5">
        <v>0</v>
      </c>
      <c r="L20" s="22">
        <v>7761</v>
      </c>
      <c r="M20" s="5">
        <v>6323</v>
      </c>
      <c r="N20" s="5">
        <v>1271</v>
      </c>
      <c r="O20" s="5">
        <v>167</v>
      </c>
      <c r="P20" s="5">
        <v>5360</v>
      </c>
      <c r="Q20" s="5">
        <v>2031</v>
      </c>
      <c r="R20" s="5">
        <v>370</v>
      </c>
      <c r="S20" s="5">
        <v>5684</v>
      </c>
      <c r="T20" s="5">
        <v>1755</v>
      </c>
      <c r="U20" s="5">
        <v>322</v>
      </c>
      <c r="V20" s="5">
        <v>5785</v>
      </c>
      <c r="W20" s="5">
        <v>1692</v>
      </c>
      <c r="X20" s="5">
        <v>284</v>
      </c>
      <c r="Y20" s="5">
        <v>5908</v>
      </c>
      <c r="Z20" s="5">
        <v>1577</v>
      </c>
      <c r="AA20" s="5">
        <v>276</v>
      </c>
      <c r="AB20" s="20">
        <v>5812</v>
      </c>
      <c r="AC20" s="21">
        <v>74.887256796804536</v>
      </c>
      <c r="AD20" s="20">
        <v>1665.2</v>
      </c>
      <c r="AE20" s="21">
        <v>21.45599793841</v>
      </c>
      <c r="AF20" s="20">
        <v>283.8</v>
      </c>
      <c r="AG20" s="21">
        <v>3.6567452647854659</v>
      </c>
      <c r="AH20" s="20">
        <f t="shared" si="5"/>
        <v>7477.2</v>
      </c>
      <c r="AI20" s="21">
        <f t="shared" si="6"/>
        <v>96.343254735214529</v>
      </c>
      <c r="AJ20" s="8"/>
      <c r="AK20" s="5"/>
      <c r="AL20" s="5"/>
    </row>
    <row r="21" spans="1:38" ht="18.75" x14ac:dyDescent="0.3">
      <c r="A21" s="5"/>
      <c r="B21" s="6" t="s">
        <v>34</v>
      </c>
      <c r="C21" s="7"/>
      <c r="D21" s="7"/>
      <c r="E21" s="7"/>
      <c r="F21" s="5">
        <v>76</v>
      </c>
      <c r="G21" s="5">
        <v>261</v>
      </c>
      <c r="H21" s="5">
        <v>128</v>
      </c>
      <c r="I21" s="5">
        <v>147</v>
      </c>
      <c r="J21" s="5">
        <v>62</v>
      </c>
      <c r="K21" s="5">
        <v>0</v>
      </c>
      <c r="L21" s="22">
        <v>5137</v>
      </c>
      <c r="M21" s="5">
        <v>4580</v>
      </c>
      <c r="N21" s="5">
        <v>305</v>
      </c>
      <c r="O21" s="5">
        <v>252</v>
      </c>
      <c r="P21" s="5">
        <v>4580</v>
      </c>
      <c r="Q21" s="5">
        <v>305</v>
      </c>
      <c r="R21" s="5">
        <v>252</v>
      </c>
      <c r="S21" s="5">
        <v>4580</v>
      </c>
      <c r="T21" s="5">
        <v>305</v>
      </c>
      <c r="U21" s="5">
        <v>252</v>
      </c>
      <c r="V21" s="5">
        <v>4580</v>
      </c>
      <c r="W21" s="5">
        <v>305</v>
      </c>
      <c r="X21" s="5">
        <v>252</v>
      </c>
      <c r="Y21" s="5">
        <v>4580</v>
      </c>
      <c r="Z21" s="5">
        <v>305</v>
      </c>
      <c r="AA21" s="5">
        <v>252</v>
      </c>
      <c r="AB21" s="20">
        <v>4580</v>
      </c>
      <c r="AC21" s="21">
        <v>89.157095581078451</v>
      </c>
      <c r="AD21" s="20">
        <v>305</v>
      </c>
      <c r="AE21" s="21">
        <v>5.9373175004866656</v>
      </c>
      <c r="AF21" s="20">
        <v>252</v>
      </c>
      <c r="AG21" s="21">
        <v>4.9055869184348841</v>
      </c>
      <c r="AH21" s="20">
        <f t="shared" si="5"/>
        <v>4885</v>
      </c>
      <c r="AI21" s="21">
        <f t="shared" si="6"/>
        <v>95.094413081565122</v>
      </c>
      <c r="AJ21" s="8"/>
      <c r="AK21" s="8"/>
      <c r="AL21" s="8"/>
    </row>
    <row r="22" spans="1:38" ht="18.75" x14ac:dyDescent="0.3">
      <c r="A22" s="5">
        <v>3</v>
      </c>
      <c r="B22" s="27" t="s">
        <v>36</v>
      </c>
      <c r="C22" s="28"/>
      <c r="D22" s="28"/>
      <c r="E22" s="28"/>
      <c r="F22" s="29">
        <f>F24+F25+F26+F27+F28+F29</f>
        <v>1651</v>
      </c>
      <c r="G22" s="29">
        <f t="shared" ref="G22:K22" si="7">G24+G25+G26+G27+G28+G29</f>
        <v>1223</v>
      </c>
      <c r="H22" s="29">
        <f t="shared" si="7"/>
        <v>2520</v>
      </c>
      <c r="I22" s="29">
        <f t="shared" si="7"/>
        <v>329</v>
      </c>
      <c r="J22" s="29">
        <f t="shared" si="7"/>
        <v>25</v>
      </c>
      <c r="K22" s="29">
        <f t="shared" si="7"/>
        <v>0</v>
      </c>
      <c r="L22" s="29">
        <f>L24+L25+L26+L27+L28+L29</f>
        <v>55877</v>
      </c>
      <c r="M22" s="29">
        <f>M24+M25+M26+M27+M28+M29</f>
        <v>45586</v>
      </c>
      <c r="N22" s="29">
        <f t="shared" ref="N22:AA22" si="8">N24+N25+N26+N27+N28+N29</f>
        <v>9296</v>
      </c>
      <c r="O22" s="29">
        <f t="shared" si="8"/>
        <v>995</v>
      </c>
      <c r="P22" s="29">
        <f t="shared" si="8"/>
        <v>43648</v>
      </c>
      <c r="Q22" s="29">
        <f t="shared" si="8"/>
        <v>10759</v>
      </c>
      <c r="R22" s="29">
        <f t="shared" si="8"/>
        <v>1470</v>
      </c>
      <c r="S22" s="29">
        <f t="shared" si="8"/>
        <v>43804</v>
      </c>
      <c r="T22" s="29">
        <f t="shared" si="8"/>
        <v>10461</v>
      </c>
      <c r="U22" s="29">
        <f t="shared" si="8"/>
        <v>1612</v>
      </c>
      <c r="V22" s="29">
        <f t="shared" si="8"/>
        <v>45503</v>
      </c>
      <c r="W22" s="29">
        <f t="shared" si="8"/>
        <v>9164</v>
      </c>
      <c r="X22" s="29">
        <f t="shared" si="8"/>
        <v>1210</v>
      </c>
      <c r="Y22" s="29">
        <f t="shared" si="8"/>
        <v>45134</v>
      </c>
      <c r="Z22" s="29">
        <f t="shared" si="8"/>
        <v>9409</v>
      </c>
      <c r="AA22" s="29">
        <f t="shared" si="8"/>
        <v>1334</v>
      </c>
      <c r="AB22" s="30">
        <f>(M22+P22+S22+V22+Y22)/5</f>
        <v>44735</v>
      </c>
      <c r="AC22" s="31">
        <f>AB22*100/L22</f>
        <v>80.059774146786694</v>
      </c>
      <c r="AD22" s="30">
        <f>(N22+Q22+T22+W22+Z22)/5</f>
        <v>9817.7999999999993</v>
      </c>
      <c r="AE22" s="31">
        <f>AD22*100/L22</f>
        <v>17.570377794083431</v>
      </c>
      <c r="AF22" s="30">
        <f>(O22+R22+U22+X22+AA22)/5</f>
        <v>1324.2</v>
      </c>
      <c r="AG22" s="31">
        <f>AF22*100/L22</f>
        <v>2.3698480591298745</v>
      </c>
      <c r="AH22" s="30">
        <f>AB22+AD22</f>
        <v>54552.800000000003</v>
      </c>
      <c r="AI22" s="31">
        <f>AH22*100/L22</f>
        <v>97.630151940870121</v>
      </c>
      <c r="AJ22" s="29">
        <f>L28+L29</f>
        <v>17339</v>
      </c>
      <c r="AK22" s="30">
        <f>AB28+AB29+AD28+AD29</f>
        <v>17078.400000000001</v>
      </c>
      <c r="AL22" s="31">
        <f>AK22*100/AJ22</f>
        <v>98.497029817175161</v>
      </c>
    </row>
    <row r="23" spans="1:38" ht="18.75" x14ac:dyDescent="0.3">
      <c r="A23" s="5"/>
      <c r="B23" s="33" t="s">
        <v>16</v>
      </c>
      <c r="C23" s="28"/>
      <c r="D23" s="28"/>
      <c r="E23" s="28"/>
      <c r="F23" s="29"/>
      <c r="G23" s="29"/>
      <c r="H23" s="29"/>
      <c r="I23" s="29"/>
      <c r="J23" s="29"/>
      <c r="K23" s="29"/>
      <c r="L23" s="29"/>
      <c r="M23" s="31">
        <v>47.228924405420607</v>
      </c>
      <c r="N23" s="31">
        <v>41</v>
      </c>
      <c r="O23" s="31">
        <v>11.882517279538487</v>
      </c>
      <c r="P23" s="31">
        <v>42.401538377809622</v>
      </c>
      <c r="Q23" s="31">
        <v>43.196125029479525</v>
      </c>
      <c r="R23" s="31">
        <v>14.402336592710846</v>
      </c>
      <c r="S23" s="31">
        <v>43.571648858008452</v>
      </c>
      <c r="T23" s="31">
        <v>42.61923335086987</v>
      </c>
      <c r="U23" s="31">
        <v>13.809117791121674</v>
      </c>
      <c r="V23" s="31">
        <v>44.293670518658274</v>
      </c>
      <c r="W23" s="31">
        <v>42.13123378625982</v>
      </c>
      <c r="X23" s="31">
        <v>13.575095695081908</v>
      </c>
      <c r="Y23" s="31">
        <v>44.279157520454255</v>
      </c>
      <c r="Z23" s="31">
        <v>42.408794876911635</v>
      </c>
      <c r="AA23" s="31">
        <v>13.312047602634109</v>
      </c>
      <c r="AB23" s="29"/>
      <c r="AC23" s="29"/>
      <c r="AD23" s="29"/>
      <c r="AE23" s="29"/>
      <c r="AF23" s="29"/>
      <c r="AG23" s="29"/>
      <c r="AH23" s="30"/>
      <c r="AI23" s="31"/>
      <c r="AJ23" s="29"/>
      <c r="AK23" s="29"/>
      <c r="AL23" s="29"/>
    </row>
    <row r="24" spans="1:38" ht="18" customHeight="1" x14ac:dyDescent="0.3">
      <c r="A24" s="5"/>
      <c r="B24" s="6" t="s">
        <v>29</v>
      </c>
      <c r="C24" s="7"/>
      <c r="D24" s="7"/>
      <c r="E24" s="7"/>
      <c r="F24" s="5">
        <v>6</v>
      </c>
      <c r="G24" s="5">
        <v>73</v>
      </c>
      <c r="H24" s="5">
        <v>76</v>
      </c>
      <c r="I24" s="5">
        <v>3</v>
      </c>
      <c r="J24" s="5">
        <v>0</v>
      </c>
      <c r="K24" s="5">
        <v>0</v>
      </c>
      <c r="L24" s="22">
        <v>662</v>
      </c>
      <c r="M24" s="5">
        <v>385</v>
      </c>
      <c r="N24" s="5">
        <v>218</v>
      </c>
      <c r="O24" s="5">
        <v>59</v>
      </c>
      <c r="P24" s="5">
        <v>339</v>
      </c>
      <c r="Q24" s="5">
        <v>245</v>
      </c>
      <c r="R24" s="5">
        <v>78</v>
      </c>
      <c r="S24" s="5">
        <v>381</v>
      </c>
      <c r="T24" s="5">
        <v>229</v>
      </c>
      <c r="U24" s="5">
        <v>52</v>
      </c>
      <c r="V24" s="5">
        <v>393</v>
      </c>
      <c r="W24" s="5">
        <v>210</v>
      </c>
      <c r="X24" s="5">
        <v>59</v>
      </c>
      <c r="Y24" s="5">
        <v>392</v>
      </c>
      <c r="Z24" s="5">
        <v>231</v>
      </c>
      <c r="AA24" s="5">
        <v>39</v>
      </c>
      <c r="AB24" s="20">
        <v>378</v>
      </c>
      <c r="AC24" s="21">
        <v>57.099697885196377</v>
      </c>
      <c r="AD24" s="20">
        <v>226.6</v>
      </c>
      <c r="AE24" s="21">
        <v>34.229607250755286</v>
      </c>
      <c r="AF24" s="20">
        <v>57.4</v>
      </c>
      <c r="AG24" s="21">
        <v>8.6706948640483379</v>
      </c>
      <c r="AH24" s="20">
        <f>AB24+AD24</f>
        <v>604.6</v>
      </c>
      <c r="AI24" s="21">
        <f>AH24*100/L24</f>
        <v>91.329305135951657</v>
      </c>
      <c r="AJ24" s="8"/>
      <c r="AK24" s="5"/>
      <c r="AL24" s="5"/>
    </row>
    <row r="25" spans="1:38" ht="18.75" x14ac:dyDescent="0.3">
      <c r="A25" s="5"/>
      <c r="B25" s="10" t="s">
        <v>30</v>
      </c>
      <c r="C25" s="7"/>
      <c r="D25" s="7"/>
      <c r="E25" s="7"/>
      <c r="F25" s="5">
        <v>168</v>
      </c>
      <c r="G25" s="5">
        <v>251</v>
      </c>
      <c r="H25" s="5">
        <v>392</v>
      </c>
      <c r="I25" s="5">
        <v>23</v>
      </c>
      <c r="J25" s="5">
        <v>4</v>
      </c>
      <c r="K25" s="5">
        <v>0</v>
      </c>
      <c r="L25" s="22">
        <v>7099</v>
      </c>
      <c r="M25" s="5">
        <v>4831</v>
      </c>
      <c r="N25" s="5">
        <v>1985</v>
      </c>
      <c r="O25" s="5">
        <v>283</v>
      </c>
      <c r="P25" s="5">
        <v>4621</v>
      </c>
      <c r="Q25" s="5">
        <v>2097</v>
      </c>
      <c r="R25" s="5">
        <v>381</v>
      </c>
      <c r="S25" s="5">
        <v>4667</v>
      </c>
      <c r="T25" s="5">
        <v>2078</v>
      </c>
      <c r="U25" s="5">
        <v>354</v>
      </c>
      <c r="V25" s="5">
        <v>4971</v>
      </c>
      <c r="W25" s="5">
        <v>1751</v>
      </c>
      <c r="X25" s="5">
        <v>377</v>
      </c>
      <c r="Y25" s="5">
        <v>5028</v>
      </c>
      <c r="Z25" s="5">
        <v>1744</v>
      </c>
      <c r="AA25" s="5">
        <v>327</v>
      </c>
      <c r="AB25" s="20">
        <v>4823.6000000000004</v>
      </c>
      <c r="AC25" s="21">
        <v>67.947598253275117</v>
      </c>
      <c r="AD25" s="20">
        <v>1931</v>
      </c>
      <c r="AE25" s="21">
        <v>27.201014227355966</v>
      </c>
      <c r="AF25" s="20">
        <v>344.4</v>
      </c>
      <c r="AG25" s="21">
        <v>4.8513875193689255</v>
      </c>
      <c r="AH25" s="20">
        <f t="shared" ref="AH25:AH29" si="9">AB25+AD25</f>
        <v>6754.6</v>
      </c>
      <c r="AI25" s="21">
        <f t="shared" ref="AI25:AI29" si="10">AH25*100/L25</f>
        <v>95.148612480631073</v>
      </c>
      <c r="AJ25" s="8"/>
      <c r="AK25" s="5"/>
      <c r="AL25" s="5"/>
    </row>
    <row r="26" spans="1:38" ht="18.75" x14ac:dyDescent="0.3">
      <c r="A26" s="5"/>
      <c r="B26" s="10" t="s">
        <v>31</v>
      </c>
      <c r="C26" s="7"/>
      <c r="D26" s="7"/>
      <c r="E26" s="7"/>
      <c r="F26" s="5">
        <v>467</v>
      </c>
      <c r="G26" s="5">
        <v>291</v>
      </c>
      <c r="H26" s="5">
        <v>678</v>
      </c>
      <c r="I26" s="5">
        <v>75</v>
      </c>
      <c r="J26" s="5">
        <v>5</v>
      </c>
      <c r="K26" s="5">
        <v>0</v>
      </c>
      <c r="L26" s="22">
        <v>15483</v>
      </c>
      <c r="M26" s="5">
        <v>12615</v>
      </c>
      <c r="N26" s="5">
        <v>2619</v>
      </c>
      <c r="O26" s="5">
        <v>249</v>
      </c>
      <c r="P26" s="5">
        <v>12023</v>
      </c>
      <c r="Q26" s="5">
        <v>3091</v>
      </c>
      <c r="R26" s="5">
        <v>369</v>
      </c>
      <c r="S26" s="5">
        <v>11783</v>
      </c>
      <c r="T26" s="5">
        <v>3131</v>
      </c>
      <c r="U26" s="5">
        <v>569</v>
      </c>
      <c r="V26" s="5">
        <v>12592</v>
      </c>
      <c r="W26" s="5">
        <v>2549</v>
      </c>
      <c r="X26" s="5">
        <v>342</v>
      </c>
      <c r="Y26" s="5">
        <v>12131</v>
      </c>
      <c r="Z26" s="5">
        <v>2896</v>
      </c>
      <c r="AA26" s="5">
        <v>456</v>
      </c>
      <c r="AB26" s="20">
        <v>12228.8</v>
      </c>
      <c r="AC26" s="21">
        <v>78.982109410321002</v>
      </c>
      <c r="AD26" s="20">
        <v>2857.2</v>
      </c>
      <c r="AE26" s="21">
        <v>18.45378802557644</v>
      </c>
      <c r="AF26" s="20">
        <v>397</v>
      </c>
      <c r="AG26" s="21">
        <v>2.5641025641025643</v>
      </c>
      <c r="AH26" s="20">
        <f t="shared" si="9"/>
        <v>15086</v>
      </c>
      <c r="AI26" s="21">
        <f t="shared" si="10"/>
        <v>97.435897435897431</v>
      </c>
      <c r="AJ26" s="8"/>
      <c r="AK26" s="5"/>
      <c r="AL26" s="5"/>
    </row>
    <row r="27" spans="1:38" ht="18.75" x14ac:dyDescent="0.3">
      <c r="A27" s="5"/>
      <c r="B27" s="10" t="s">
        <v>32</v>
      </c>
      <c r="C27" s="7"/>
      <c r="D27" s="7"/>
      <c r="E27" s="7"/>
      <c r="F27" s="5">
        <v>474</v>
      </c>
      <c r="G27" s="5">
        <v>298</v>
      </c>
      <c r="H27" s="5">
        <v>675</v>
      </c>
      <c r="I27" s="5">
        <v>95</v>
      </c>
      <c r="J27" s="5">
        <v>2</v>
      </c>
      <c r="K27" s="5">
        <v>0</v>
      </c>
      <c r="L27" s="22">
        <v>15294</v>
      </c>
      <c r="M27" s="5">
        <v>12814</v>
      </c>
      <c r="N27" s="5">
        <v>2288</v>
      </c>
      <c r="O27" s="5">
        <v>192</v>
      </c>
      <c r="P27" s="5">
        <v>12400</v>
      </c>
      <c r="Q27" s="5">
        <v>2534</v>
      </c>
      <c r="R27" s="5">
        <v>360</v>
      </c>
      <c r="S27" s="5">
        <v>12552</v>
      </c>
      <c r="T27" s="5">
        <v>2435</v>
      </c>
      <c r="U27" s="5">
        <v>307</v>
      </c>
      <c r="V27" s="5">
        <v>12829</v>
      </c>
      <c r="W27" s="5">
        <v>2264</v>
      </c>
      <c r="X27" s="5">
        <v>201</v>
      </c>
      <c r="Y27" s="5">
        <v>12777</v>
      </c>
      <c r="Z27" s="5">
        <v>2253</v>
      </c>
      <c r="AA27" s="5">
        <v>264</v>
      </c>
      <c r="AB27" s="20">
        <v>12674.4</v>
      </c>
      <c r="AC27" s="21">
        <v>82.871714397803061</v>
      </c>
      <c r="AD27" s="20">
        <v>2354.8000000000002</v>
      </c>
      <c r="AE27" s="21">
        <v>15.396887668366682</v>
      </c>
      <c r="AF27" s="20">
        <v>264.8</v>
      </c>
      <c r="AG27" s="21">
        <v>1.7313979338302603</v>
      </c>
      <c r="AH27" s="20">
        <f t="shared" si="9"/>
        <v>15029.2</v>
      </c>
      <c r="AI27" s="21">
        <f t="shared" si="10"/>
        <v>98.268602066169734</v>
      </c>
      <c r="AJ27" s="8"/>
      <c r="AK27" s="5"/>
      <c r="AL27" s="5"/>
    </row>
    <row r="28" spans="1:38" ht="18.75" x14ac:dyDescent="0.3">
      <c r="A28" s="5"/>
      <c r="B28" s="6" t="s">
        <v>33</v>
      </c>
      <c r="C28" s="7"/>
      <c r="D28" s="7"/>
      <c r="E28" s="7"/>
      <c r="F28" s="5">
        <v>345</v>
      </c>
      <c r="G28" s="5">
        <v>36</v>
      </c>
      <c r="H28" s="5">
        <v>290</v>
      </c>
      <c r="I28" s="5">
        <v>88</v>
      </c>
      <c r="J28" s="5">
        <v>3</v>
      </c>
      <c r="K28" s="5">
        <v>0</v>
      </c>
      <c r="L28" s="22">
        <v>7769</v>
      </c>
      <c r="M28" s="5">
        <v>7137</v>
      </c>
      <c r="N28" s="5">
        <v>555</v>
      </c>
      <c r="O28" s="5">
        <v>77</v>
      </c>
      <c r="P28" s="5">
        <v>7008</v>
      </c>
      <c r="Q28" s="5">
        <v>643</v>
      </c>
      <c r="R28" s="5">
        <v>118</v>
      </c>
      <c r="S28" s="5">
        <v>6999</v>
      </c>
      <c r="T28" s="5">
        <v>664</v>
      </c>
      <c r="U28" s="5">
        <v>106</v>
      </c>
      <c r="V28" s="5">
        <v>7194</v>
      </c>
      <c r="W28" s="5">
        <v>502</v>
      </c>
      <c r="X28" s="5">
        <v>73</v>
      </c>
      <c r="Y28" s="5">
        <v>7157</v>
      </c>
      <c r="Z28" s="5">
        <v>533</v>
      </c>
      <c r="AA28" s="5">
        <v>79</v>
      </c>
      <c r="AB28" s="20">
        <v>7099</v>
      </c>
      <c r="AC28" s="21">
        <v>91.375981464795984</v>
      </c>
      <c r="AD28" s="20">
        <v>579.4</v>
      </c>
      <c r="AE28" s="21">
        <v>7.4578452825331443</v>
      </c>
      <c r="AF28" s="20">
        <v>90.6</v>
      </c>
      <c r="AG28" s="21">
        <v>1.1661732526708715</v>
      </c>
      <c r="AH28" s="20">
        <f t="shared" si="9"/>
        <v>7678.4</v>
      </c>
      <c r="AI28" s="21">
        <f t="shared" si="10"/>
        <v>98.833826747329127</v>
      </c>
      <c r="AJ28" s="8"/>
      <c r="AK28" s="5"/>
      <c r="AL28" s="5"/>
    </row>
    <row r="29" spans="1:38" ht="18.75" x14ac:dyDescent="0.3">
      <c r="A29" s="5"/>
      <c r="B29" s="6" t="s">
        <v>34</v>
      </c>
      <c r="C29" s="7"/>
      <c r="D29" s="7"/>
      <c r="E29" s="7"/>
      <c r="F29" s="5">
        <v>191</v>
      </c>
      <c r="G29" s="5">
        <v>274</v>
      </c>
      <c r="H29" s="5">
        <v>409</v>
      </c>
      <c r="I29" s="5">
        <v>45</v>
      </c>
      <c r="J29" s="5">
        <v>11</v>
      </c>
      <c r="K29" s="5">
        <v>0</v>
      </c>
      <c r="L29" s="22">
        <v>9570</v>
      </c>
      <c r="M29" s="5">
        <v>7804</v>
      </c>
      <c r="N29" s="5">
        <v>1631</v>
      </c>
      <c r="O29" s="5">
        <v>135</v>
      </c>
      <c r="P29" s="5">
        <v>7257</v>
      </c>
      <c r="Q29" s="5">
        <v>2149</v>
      </c>
      <c r="R29" s="5">
        <v>164</v>
      </c>
      <c r="S29" s="5">
        <v>7422</v>
      </c>
      <c r="T29" s="5">
        <v>1924</v>
      </c>
      <c r="U29" s="5">
        <v>224</v>
      </c>
      <c r="V29" s="5">
        <v>7524</v>
      </c>
      <c r="W29" s="5">
        <v>1888</v>
      </c>
      <c r="X29" s="5">
        <v>158</v>
      </c>
      <c r="Y29" s="5">
        <v>7649</v>
      </c>
      <c r="Z29" s="5">
        <v>1752</v>
      </c>
      <c r="AA29" s="5">
        <v>169</v>
      </c>
      <c r="AB29" s="20">
        <v>7531.2</v>
      </c>
      <c r="AC29" s="21">
        <v>79.099999999999994</v>
      </c>
      <c r="AD29" s="20">
        <v>1868.8</v>
      </c>
      <c r="AE29" s="21">
        <v>19.527690700104493</v>
      </c>
      <c r="AF29" s="20">
        <v>170</v>
      </c>
      <c r="AG29" s="21">
        <v>1.7763845350052248</v>
      </c>
      <c r="AH29" s="20">
        <f t="shared" si="9"/>
        <v>9400</v>
      </c>
      <c r="AI29" s="21">
        <f t="shared" si="10"/>
        <v>98.223615464994779</v>
      </c>
      <c r="AJ29" s="8"/>
      <c r="AK29" s="8"/>
      <c r="AL29" s="8"/>
    </row>
    <row r="30" spans="1:38" ht="18.75" x14ac:dyDescent="0.3">
      <c r="A30" s="5">
        <v>4</v>
      </c>
      <c r="B30" s="27" t="s">
        <v>37</v>
      </c>
      <c r="C30" s="28"/>
      <c r="D30" s="28"/>
      <c r="E30" s="28"/>
      <c r="F30" s="29">
        <f>F32+F33+F34+F35+F36+F37</f>
        <v>633</v>
      </c>
      <c r="G30" s="29">
        <f t="shared" ref="G30:AA30" si="11">G32+G33+G34+G35+G36+G37</f>
        <v>2540</v>
      </c>
      <c r="H30" s="29">
        <f t="shared" si="11"/>
        <v>2770</v>
      </c>
      <c r="I30" s="29">
        <f t="shared" si="11"/>
        <v>443</v>
      </c>
      <c r="J30" s="29">
        <f t="shared" si="11"/>
        <v>262</v>
      </c>
      <c r="K30" s="29">
        <f t="shared" si="11"/>
        <v>0</v>
      </c>
      <c r="L30" s="29">
        <f t="shared" si="11"/>
        <v>93786</v>
      </c>
      <c r="M30" s="29">
        <f t="shared" si="11"/>
        <v>61914</v>
      </c>
      <c r="N30" s="29">
        <f t="shared" si="11"/>
        <v>27037</v>
      </c>
      <c r="O30" s="29">
        <f t="shared" si="11"/>
        <v>4835</v>
      </c>
      <c r="P30" s="29">
        <f t="shared" si="11"/>
        <v>57724</v>
      </c>
      <c r="Q30" s="29">
        <f t="shared" si="11"/>
        <v>30013</v>
      </c>
      <c r="R30" s="29">
        <f t="shared" si="11"/>
        <v>6051</v>
      </c>
      <c r="S30" s="29">
        <f t="shared" si="11"/>
        <v>56901</v>
      </c>
      <c r="T30" s="29">
        <f t="shared" si="11"/>
        <v>31304</v>
      </c>
      <c r="U30" s="29">
        <f t="shared" si="11"/>
        <v>5581</v>
      </c>
      <c r="V30" s="29">
        <f t="shared" si="11"/>
        <v>56369</v>
      </c>
      <c r="W30" s="29">
        <f t="shared" si="11"/>
        <v>30599</v>
      </c>
      <c r="X30" s="29">
        <f t="shared" si="11"/>
        <v>6818</v>
      </c>
      <c r="Y30" s="29">
        <f t="shared" si="11"/>
        <v>59337</v>
      </c>
      <c r="Z30" s="29">
        <f t="shared" si="11"/>
        <v>29051</v>
      </c>
      <c r="AA30" s="29">
        <f t="shared" si="11"/>
        <v>5397</v>
      </c>
      <c r="AB30" s="30">
        <f>(M30+P30+S30+V30+Y30)/5</f>
        <v>58449</v>
      </c>
      <c r="AC30" s="31">
        <f>AB30*100/L30</f>
        <v>62.321668479303945</v>
      </c>
      <c r="AD30" s="30">
        <f>(N30+Q30+T30+W30+Z30)/5</f>
        <v>29600.799999999999</v>
      </c>
      <c r="AE30" s="31">
        <f>AD30*100/L30</f>
        <v>31.562066833002795</v>
      </c>
      <c r="AF30" s="30">
        <f>(O30+R30+U30+X30+AA30)/5</f>
        <v>5736.4</v>
      </c>
      <c r="AG30" s="31">
        <f>AF30*100/L30</f>
        <v>6.1164779391380373</v>
      </c>
      <c r="AH30" s="30">
        <f>AB30+AD30</f>
        <v>88049.8</v>
      </c>
      <c r="AI30" s="31">
        <f>AH30*100/L30</f>
        <v>93.88373531230674</v>
      </c>
      <c r="AJ30" s="29">
        <f>L36+L37</f>
        <v>30026</v>
      </c>
      <c r="AK30" s="30">
        <f>AB36+AB37+AD36+AD37</f>
        <v>28501.599999999999</v>
      </c>
      <c r="AL30" s="31">
        <f>AK30*100/AJ30</f>
        <v>94.923066675547858</v>
      </c>
    </row>
    <row r="31" spans="1:38" ht="18.75" x14ac:dyDescent="0.3">
      <c r="A31" s="5"/>
      <c r="B31" s="33" t="s">
        <v>16</v>
      </c>
      <c r="C31" s="28"/>
      <c r="D31" s="28"/>
      <c r="E31" s="28"/>
      <c r="F31" s="29"/>
      <c r="G31" s="29"/>
      <c r="H31" s="29"/>
      <c r="I31" s="29"/>
      <c r="J31" s="29"/>
      <c r="K31" s="29"/>
      <c r="L31" s="29"/>
      <c r="M31" s="31">
        <v>44.706899891452515</v>
      </c>
      <c r="N31" s="31">
        <v>40.447570111800246</v>
      </c>
      <c r="O31" s="31">
        <v>14.845043908732404</v>
      </c>
      <c r="P31" s="31">
        <v>39.53627934345225</v>
      </c>
      <c r="Q31" s="31">
        <v>42.580871522917398</v>
      </c>
      <c r="R31" s="31">
        <v>17.882374010006831</v>
      </c>
      <c r="S31" s="31">
        <v>40.663254304437288</v>
      </c>
      <c r="T31" s="31">
        <v>41.541425297774587</v>
      </c>
      <c r="U31" s="31">
        <v>17.795174205903958</v>
      </c>
      <c r="V31" s="31">
        <v>40.633979395298141</v>
      </c>
      <c r="W31" s="31">
        <v>42.180506769467399</v>
      </c>
      <c r="X31" s="31">
        <v>17.185148366488434</v>
      </c>
      <c r="Y31" s="31">
        <v>41.524795967296875</v>
      </c>
      <c r="Z31" s="31">
        <v>41.999725780573293</v>
      </c>
      <c r="AA31" s="31">
        <v>16.474747142862363</v>
      </c>
      <c r="AB31" s="31"/>
      <c r="AC31" s="31"/>
      <c r="AD31" s="31"/>
      <c r="AE31" s="31"/>
      <c r="AF31" s="31"/>
      <c r="AG31" s="31"/>
      <c r="AH31" s="30"/>
      <c r="AI31" s="31"/>
      <c r="AJ31" s="30"/>
      <c r="AK31" s="30"/>
      <c r="AL31" s="65"/>
    </row>
    <row r="32" spans="1:38" ht="37.5" x14ac:dyDescent="0.3">
      <c r="A32" s="5"/>
      <c r="B32" s="6" t="s">
        <v>29</v>
      </c>
      <c r="C32" s="7"/>
      <c r="D32" s="7"/>
      <c r="E32" s="7"/>
      <c r="F32" s="5">
        <v>11</v>
      </c>
      <c r="G32" s="5">
        <v>0</v>
      </c>
      <c r="H32" s="5">
        <v>9</v>
      </c>
      <c r="I32" s="5">
        <v>2</v>
      </c>
      <c r="J32" s="5">
        <v>0</v>
      </c>
      <c r="K32" s="5">
        <v>0</v>
      </c>
      <c r="L32" s="22">
        <v>1319</v>
      </c>
      <c r="M32" s="8">
        <v>578</v>
      </c>
      <c r="N32" s="8">
        <v>498</v>
      </c>
      <c r="O32" s="8">
        <v>243</v>
      </c>
      <c r="P32" s="8">
        <v>513</v>
      </c>
      <c r="Q32" s="8">
        <v>543</v>
      </c>
      <c r="R32" s="8">
        <v>263</v>
      </c>
      <c r="S32" s="8">
        <v>470</v>
      </c>
      <c r="T32" s="8">
        <v>567</v>
      </c>
      <c r="U32" s="8">
        <v>282</v>
      </c>
      <c r="V32" s="8">
        <v>506</v>
      </c>
      <c r="W32" s="8">
        <v>560</v>
      </c>
      <c r="X32" s="8">
        <v>253</v>
      </c>
      <c r="Y32" s="8">
        <v>462</v>
      </c>
      <c r="Z32" s="8">
        <v>530</v>
      </c>
      <c r="AA32" s="8">
        <v>327</v>
      </c>
      <c r="AB32" s="20">
        <v>505.8</v>
      </c>
      <c r="AC32" s="21">
        <f>AB32*100/L32</f>
        <v>38.347232752084913</v>
      </c>
      <c r="AD32" s="20">
        <v>539.6</v>
      </c>
      <c r="AE32" s="21">
        <f>AD32*100/L32</f>
        <v>40.90978013646702</v>
      </c>
      <c r="AF32" s="20">
        <v>273.60000000000002</v>
      </c>
      <c r="AG32" s="21">
        <f>AF32*100/L32</f>
        <v>20.74298711144807</v>
      </c>
      <c r="AH32" s="20">
        <f>AB32+AD32</f>
        <v>1045.4000000000001</v>
      </c>
      <c r="AI32" s="21">
        <f>AH32*100/L32</f>
        <v>79.257012888551941</v>
      </c>
      <c r="AJ32" s="8"/>
      <c r="AK32" s="5"/>
      <c r="AL32" s="5"/>
    </row>
    <row r="33" spans="1:38" ht="18.75" x14ac:dyDescent="0.3">
      <c r="A33" s="5"/>
      <c r="B33" s="10" t="s">
        <v>30</v>
      </c>
      <c r="C33" s="7"/>
      <c r="D33" s="7"/>
      <c r="E33" s="7"/>
      <c r="F33" s="5">
        <v>123</v>
      </c>
      <c r="G33" s="5">
        <v>524</v>
      </c>
      <c r="H33" s="5">
        <v>571</v>
      </c>
      <c r="I33" s="5">
        <v>63</v>
      </c>
      <c r="J33" s="5">
        <v>121</v>
      </c>
      <c r="K33" s="5">
        <v>0</v>
      </c>
      <c r="L33" s="22">
        <v>13762</v>
      </c>
      <c r="M33" s="8">
        <v>8294</v>
      </c>
      <c r="N33" s="8">
        <v>4258</v>
      </c>
      <c r="O33" s="8">
        <v>1210</v>
      </c>
      <c r="P33" s="8">
        <v>7967</v>
      </c>
      <c r="Q33" s="8">
        <v>4282</v>
      </c>
      <c r="R33" s="8">
        <v>1513</v>
      </c>
      <c r="S33" s="8">
        <v>7673</v>
      </c>
      <c r="T33" s="8">
        <v>4778</v>
      </c>
      <c r="U33" s="8">
        <v>1311</v>
      </c>
      <c r="V33" s="8">
        <v>7891</v>
      </c>
      <c r="W33" s="8">
        <v>4522</v>
      </c>
      <c r="X33" s="8">
        <v>1349</v>
      </c>
      <c r="Y33" s="8">
        <v>7899</v>
      </c>
      <c r="Z33" s="8">
        <v>4394</v>
      </c>
      <c r="AA33" s="8">
        <v>1469</v>
      </c>
      <c r="AB33" s="20">
        <v>7944.8</v>
      </c>
      <c r="AC33" s="21">
        <f t="shared" ref="AC33:AC37" si="12">AB33*100/L33</f>
        <v>57.72998110739718</v>
      </c>
      <c r="AD33" s="20">
        <v>4446.8</v>
      </c>
      <c r="AE33" s="21">
        <f t="shared" ref="AE33:AE37" si="13">AD33*100/L33</f>
        <v>32.312163929661388</v>
      </c>
      <c r="AF33" s="20">
        <v>1370.6</v>
      </c>
      <c r="AG33" s="21">
        <f t="shared" ref="AG33:AG37" si="14">AF33*100/L33</f>
        <v>9.9593082400813842</v>
      </c>
      <c r="AH33" s="20">
        <f t="shared" ref="AH33:AH37" si="15">AB33+AD33</f>
        <v>12391.6</v>
      </c>
      <c r="AI33" s="21">
        <f t="shared" ref="AI33:AI37" si="16">AH33*100/L33</f>
        <v>90.04214503705856</v>
      </c>
      <c r="AJ33" s="8"/>
      <c r="AK33" s="5"/>
      <c r="AL33" s="5"/>
    </row>
    <row r="34" spans="1:38" ht="18.75" x14ac:dyDescent="0.3">
      <c r="A34" s="5"/>
      <c r="B34" s="10" t="s">
        <v>31</v>
      </c>
      <c r="C34" s="7"/>
      <c r="D34" s="7"/>
      <c r="E34" s="7"/>
      <c r="F34" s="5">
        <v>168</v>
      </c>
      <c r="G34" s="5">
        <v>777</v>
      </c>
      <c r="H34" s="5">
        <v>795</v>
      </c>
      <c r="I34" s="5">
        <v>129</v>
      </c>
      <c r="J34" s="5">
        <v>25</v>
      </c>
      <c r="K34" s="5">
        <v>0</v>
      </c>
      <c r="L34" s="22">
        <v>25599</v>
      </c>
      <c r="M34" s="8">
        <v>17487</v>
      </c>
      <c r="N34" s="8">
        <v>6818</v>
      </c>
      <c r="O34" s="8">
        <v>1294</v>
      </c>
      <c r="P34" s="8">
        <v>16155</v>
      </c>
      <c r="Q34" s="8">
        <v>7816</v>
      </c>
      <c r="R34" s="8">
        <v>1628</v>
      </c>
      <c r="S34" s="8">
        <v>15234</v>
      </c>
      <c r="T34" s="8">
        <v>8833</v>
      </c>
      <c r="U34" s="8">
        <v>1532</v>
      </c>
      <c r="V34" s="8">
        <v>15482</v>
      </c>
      <c r="W34" s="8">
        <v>8588</v>
      </c>
      <c r="X34" s="8">
        <v>1529</v>
      </c>
      <c r="Y34" s="8">
        <v>15609</v>
      </c>
      <c r="Z34" s="8">
        <v>8568</v>
      </c>
      <c r="AA34" s="8">
        <v>1421</v>
      </c>
      <c r="AB34" s="20">
        <v>15993.4</v>
      </c>
      <c r="AC34" s="21">
        <f t="shared" si="12"/>
        <v>62.476659244501739</v>
      </c>
      <c r="AD34" s="20">
        <v>8124.6</v>
      </c>
      <c r="AE34" s="21">
        <f t="shared" si="13"/>
        <v>31.737958514004454</v>
      </c>
      <c r="AF34" s="20">
        <v>1480.8</v>
      </c>
      <c r="AG34" s="21">
        <f t="shared" si="14"/>
        <v>5.7846009609750384</v>
      </c>
      <c r="AH34" s="20">
        <f t="shared" si="15"/>
        <v>24118</v>
      </c>
      <c r="AI34" s="21">
        <f t="shared" si="16"/>
        <v>94.214617758506193</v>
      </c>
      <c r="AJ34" s="8"/>
      <c r="AK34" s="5"/>
      <c r="AL34" s="5"/>
    </row>
    <row r="35" spans="1:38" ht="18.75" x14ac:dyDescent="0.3">
      <c r="A35" s="5"/>
      <c r="B35" s="10" t="s">
        <v>32</v>
      </c>
      <c r="C35" s="7"/>
      <c r="D35" s="7"/>
      <c r="E35" s="7"/>
      <c r="F35" s="5">
        <v>109</v>
      </c>
      <c r="G35" s="5">
        <v>590</v>
      </c>
      <c r="H35" s="5">
        <v>864</v>
      </c>
      <c r="I35" s="5">
        <v>68</v>
      </c>
      <c r="J35" s="5">
        <v>29</v>
      </c>
      <c r="K35" s="5">
        <v>0</v>
      </c>
      <c r="L35" s="22">
        <v>23080</v>
      </c>
      <c r="M35" s="8">
        <v>14807</v>
      </c>
      <c r="N35" s="8">
        <v>7266</v>
      </c>
      <c r="O35" s="8">
        <v>1007</v>
      </c>
      <c r="P35" s="8">
        <v>13808</v>
      </c>
      <c r="Q35" s="8">
        <v>8055</v>
      </c>
      <c r="R35" s="8">
        <v>1217</v>
      </c>
      <c r="S35" s="8">
        <v>13919</v>
      </c>
      <c r="T35" s="8">
        <v>8023</v>
      </c>
      <c r="U35" s="8">
        <v>1138</v>
      </c>
      <c r="V35" s="8">
        <v>14011</v>
      </c>
      <c r="W35" s="8">
        <v>7906</v>
      </c>
      <c r="X35" s="8">
        <v>1163</v>
      </c>
      <c r="Y35" s="8">
        <v>15242</v>
      </c>
      <c r="Z35" s="8">
        <v>6929</v>
      </c>
      <c r="AA35" s="8">
        <v>909</v>
      </c>
      <c r="AB35" s="20">
        <f>(M35+P35+S35+V35+Y35)/5</f>
        <v>14357.4</v>
      </c>
      <c r="AC35" s="21">
        <f t="shared" si="12"/>
        <v>62.207105719237433</v>
      </c>
      <c r="AD35" s="20">
        <f>(N35+Q35+T35+W35+Z35)/5</f>
        <v>7635.8</v>
      </c>
      <c r="AE35" s="21">
        <f t="shared" si="13"/>
        <v>33.084055459272101</v>
      </c>
      <c r="AF35" s="20">
        <f>(O35+R35+U35+X35+AA35)/5</f>
        <v>1086.8</v>
      </c>
      <c r="AG35" s="21">
        <f t="shared" si="14"/>
        <v>4.7088388214904677</v>
      </c>
      <c r="AH35" s="20">
        <f t="shared" si="15"/>
        <v>21993.200000000001</v>
      </c>
      <c r="AI35" s="21">
        <f t="shared" si="16"/>
        <v>95.291161178509526</v>
      </c>
      <c r="AJ35" s="8"/>
      <c r="AK35" s="8"/>
      <c r="AL35" s="5"/>
    </row>
    <row r="36" spans="1:38" ht="18.75" x14ac:dyDescent="0.3">
      <c r="A36" s="5"/>
      <c r="B36" s="6" t="s">
        <v>33</v>
      </c>
      <c r="C36" s="7"/>
      <c r="D36" s="7"/>
      <c r="E36" s="7"/>
      <c r="F36" s="5">
        <v>186</v>
      </c>
      <c r="G36" s="5">
        <v>297</v>
      </c>
      <c r="H36" s="5">
        <v>309</v>
      </c>
      <c r="I36" s="5">
        <v>24</v>
      </c>
      <c r="J36" s="5">
        <v>87</v>
      </c>
      <c r="K36" s="5">
        <v>0</v>
      </c>
      <c r="L36" s="22">
        <v>16235</v>
      </c>
      <c r="M36" s="8">
        <v>11413</v>
      </c>
      <c r="N36" s="8">
        <v>4383</v>
      </c>
      <c r="O36" s="8">
        <v>439</v>
      </c>
      <c r="P36" s="8">
        <v>10485</v>
      </c>
      <c r="Q36" s="8">
        <v>5181</v>
      </c>
      <c r="R36" s="8">
        <v>569</v>
      </c>
      <c r="S36" s="8">
        <v>10693</v>
      </c>
      <c r="T36" s="8">
        <v>5037</v>
      </c>
      <c r="U36" s="8">
        <v>505</v>
      </c>
      <c r="V36" s="8">
        <v>10706</v>
      </c>
      <c r="W36" s="8">
        <v>4999</v>
      </c>
      <c r="X36" s="8">
        <v>530</v>
      </c>
      <c r="Y36" s="8">
        <v>11232</v>
      </c>
      <c r="Z36" s="8">
        <v>4530</v>
      </c>
      <c r="AA36" s="8">
        <v>473</v>
      </c>
      <c r="AB36" s="20">
        <f>(M36+P36+S36+V36+Y36)/5</f>
        <v>10905.8</v>
      </c>
      <c r="AC36" s="21">
        <f t="shared" si="12"/>
        <v>67.174622728672617</v>
      </c>
      <c r="AD36" s="20">
        <f>(N36+Q36+T36+W36+Z36)/5</f>
        <v>4826</v>
      </c>
      <c r="AE36" s="21">
        <f t="shared" si="13"/>
        <v>29.725900831536805</v>
      </c>
      <c r="AF36" s="20">
        <v>503.2</v>
      </c>
      <c r="AG36" s="21">
        <f t="shared" si="14"/>
        <v>3.0994764397905761</v>
      </c>
      <c r="AH36" s="20">
        <f t="shared" si="15"/>
        <v>15731.8</v>
      </c>
      <c r="AI36" s="21">
        <f t="shared" si="16"/>
        <v>96.900523560209422</v>
      </c>
      <c r="AJ36" s="8"/>
      <c r="AK36" s="8"/>
      <c r="AL36" s="5"/>
    </row>
    <row r="37" spans="1:38" ht="18.75" x14ac:dyDescent="0.3">
      <c r="A37" s="5"/>
      <c r="B37" s="6" t="s">
        <v>34</v>
      </c>
      <c r="C37" s="7"/>
      <c r="D37" s="7"/>
      <c r="E37" s="7"/>
      <c r="F37" s="5">
        <v>36</v>
      </c>
      <c r="G37" s="5">
        <v>352</v>
      </c>
      <c r="H37" s="5">
        <v>222</v>
      </c>
      <c r="I37" s="5">
        <v>157</v>
      </c>
      <c r="J37" s="5">
        <v>0</v>
      </c>
      <c r="K37" s="5">
        <v>0</v>
      </c>
      <c r="L37" s="22">
        <v>13791</v>
      </c>
      <c r="M37" s="8">
        <v>9335</v>
      </c>
      <c r="N37" s="8">
        <v>3814</v>
      </c>
      <c r="O37" s="8">
        <v>642</v>
      </c>
      <c r="P37" s="8">
        <v>8796</v>
      </c>
      <c r="Q37" s="8">
        <v>4136</v>
      </c>
      <c r="R37" s="8">
        <v>861</v>
      </c>
      <c r="S37" s="8">
        <v>8912</v>
      </c>
      <c r="T37" s="8">
        <v>4066</v>
      </c>
      <c r="U37" s="8">
        <v>813</v>
      </c>
      <c r="V37" s="8">
        <v>7773</v>
      </c>
      <c r="W37" s="8">
        <v>4024</v>
      </c>
      <c r="X37" s="8">
        <v>1994</v>
      </c>
      <c r="Y37" s="8">
        <v>8893</v>
      </c>
      <c r="Z37" s="8">
        <v>4100</v>
      </c>
      <c r="AA37" s="8">
        <v>798</v>
      </c>
      <c r="AB37" s="20">
        <f>(M37+P37+S37+V37+Y37)/5</f>
        <v>8741.7999999999993</v>
      </c>
      <c r="AC37" s="21">
        <f t="shared" si="12"/>
        <v>63.387716626785576</v>
      </c>
      <c r="AD37" s="20">
        <f>(N37+Q37+Z37+W37+T37)/5</f>
        <v>4028</v>
      </c>
      <c r="AE37" s="21">
        <f t="shared" si="13"/>
        <v>29.207454136755857</v>
      </c>
      <c r="AF37" s="20">
        <f>(O37+R37+U37+X37+AA37)/5</f>
        <v>1021.6</v>
      </c>
      <c r="AG37" s="21">
        <f t="shared" si="14"/>
        <v>7.407729678776013</v>
      </c>
      <c r="AH37" s="20">
        <f t="shared" si="15"/>
        <v>12769.8</v>
      </c>
      <c r="AI37" s="21">
        <f t="shared" si="16"/>
        <v>92.595170763541446</v>
      </c>
      <c r="AJ37" s="8"/>
      <c r="AK37" s="8"/>
      <c r="AL37" s="8"/>
    </row>
    <row r="38" spans="1:38" ht="18.75" x14ac:dyDescent="0.3">
      <c r="A38" s="5">
        <v>5</v>
      </c>
      <c r="B38" s="27" t="s">
        <v>38</v>
      </c>
      <c r="C38" s="28"/>
      <c r="D38" s="28"/>
      <c r="E38" s="28"/>
      <c r="F38" s="29">
        <f>F40+F41+F42+F43+F44+F45</f>
        <v>420</v>
      </c>
      <c r="G38" s="29">
        <f t="shared" ref="G38:K38" si="17">G40+G41+G42+G43+G44+G45</f>
        <v>546</v>
      </c>
      <c r="H38" s="29">
        <f t="shared" si="17"/>
        <v>843</v>
      </c>
      <c r="I38" s="29">
        <f t="shared" si="17"/>
        <v>21</v>
      </c>
      <c r="J38" s="29">
        <f t="shared" si="17"/>
        <v>109</v>
      </c>
      <c r="K38" s="29">
        <f t="shared" si="17"/>
        <v>0</v>
      </c>
      <c r="L38" s="29">
        <f>L40+L41+L42+L43+L44+L45</f>
        <v>45759</v>
      </c>
      <c r="M38" s="29">
        <f>M40+M41+M42+M43+M44+M45</f>
        <v>22434</v>
      </c>
      <c r="N38" s="29">
        <f t="shared" ref="N38:AA38" si="18">N40+N41+N42+N43+N44+N45</f>
        <v>17724</v>
      </c>
      <c r="O38" s="29">
        <f t="shared" si="18"/>
        <v>5601</v>
      </c>
      <c r="P38" s="29">
        <f t="shared" si="18"/>
        <v>21199</v>
      </c>
      <c r="Q38" s="29">
        <f t="shared" si="18"/>
        <v>17903</v>
      </c>
      <c r="R38" s="29">
        <f t="shared" si="18"/>
        <v>6657</v>
      </c>
      <c r="S38" s="29">
        <f t="shared" si="18"/>
        <v>21110</v>
      </c>
      <c r="T38" s="29">
        <f t="shared" si="18"/>
        <v>18528</v>
      </c>
      <c r="U38" s="29">
        <f t="shared" si="18"/>
        <v>6121</v>
      </c>
      <c r="V38" s="29">
        <f t="shared" si="18"/>
        <v>21251</v>
      </c>
      <c r="W38" s="29">
        <f t="shared" si="18"/>
        <v>18447</v>
      </c>
      <c r="X38" s="29">
        <f t="shared" si="18"/>
        <v>6061</v>
      </c>
      <c r="Y38" s="29">
        <f t="shared" si="18"/>
        <v>21397</v>
      </c>
      <c r="Z38" s="29">
        <f t="shared" si="18"/>
        <v>18709</v>
      </c>
      <c r="AA38" s="29">
        <f t="shared" si="18"/>
        <v>5653</v>
      </c>
      <c r="AB38" s="30">
        <f>(M38+P38+S38+V38+Y38)/5</f>
        <v>21478.2</v>
      </c>
      <c r="AC38" s="31">
        <f>AB38*100/L38</f>
        <v>46.937651609519442</v>
      </c>
      <c r="AD38" s="30">
        <f>(N38+Q38+T38+W38+Z38)/5</f>
        <v>18262.2</v>
      </c>
      <c r="AE38" s="31">
        <f>AD38*100/L38</f>
        <v>39.909525994886252</v>
      </c>
      <c r="AF38" s="30">
        <f>(O38+R38+U38+X38+AA38)/5</f>
        <v>6018.6</v>
      </c>
      <c r="AG38" s="31">
        <f>AF38*100/L38</f>
        <v>13.15282239559431</v>
      </c>
      <c r="AH38" s="30">
        <f>AB38+AD38</f>
        <v>39740.400000000001</v>
      </c>
      <c r="AI38" s="31">
        <f>AH38*100/L38</f>
        <v>86.847177604405687</v>
      </c>
      <c r="AJ38" s="29">
        <f>L45+L44</f>
        <v>14201</v>
      </c>
      <c r="AK38" s="30">
        <f>AB44+AB45+AD44+AD45</f>
        <v>13145</v>
      </c>
      <c r="AL38" s="31">
        <f>AK38*100/AJ38</f>
        <v>92.563903950426024</v>
      </c>
    </row>
    <row r="39" spans="1:38" ht="18.75" x14ac:dyDescent="0.3">
      <c r="A39" s="5"/>
      <c r="B39" s="34" t="s">
        <v>16</v>
      </c>
      <c r="C39" s="28"/>
      <c r="D39" s="28"/>
      <c r="E39" s="28"/>
      <c r="F39" s="29"/>
      <c r="G39" s="29"/>
      <c r="H39" s="29"/>
      <c r="I39" s="29"/>
      <c r="J39" s="29"/>
      <c r="K39" s="29"/>
      <c r="L39" s="29"/>
      <c r="M39" s="31">
        <v>36.660727576174473</v>
      </c>
      <c r="N39" s="31">
        <v>3.8947653307471977</v>
      </c>
      <c r="O39" s="31">
        <v>24.391619116353549</v>
      </c>
      <c r="P39" s="31">
        <v>30.165317215092809</v>
      </c>
      <c r="Q39" s="31">
        <v>38.243983851688128</v>
      </c>
      <c r="R39" s="31">
        <v>31.590698933219063</v>
      </c>
      <c r="S39" s="31">
        <v>30.747197726606373</v>
      </c>
      <c r="T39" s="31">
        <v>38.904801641895396</v>
      </c>
      <c r="U39" s="31">
        <v>30.34800063149823</v>
      </c>
      <c r="V39" s="31">
        <v>31.874873136516385</v>
      </c>
      <c r="W39" s="31">
        <v>38.593563228760232</v>
      </c>
      <c r="X39" s="31">
        <v>29.53156363472338</v>
      </c>
      <c r="Y39" s="31">
        <v>32.199643654570465</v>
      </c>
      <c r="Z39" s="31">
        <v>39.155145582895422</v>
      </c>
      <c r="AA39" s="31">
        <v>28.645210762534113</v>
      </c>
      <c r="AB39" s="30"/>
      <c r="AC39" s="29"/>
      <c r="AD39" s="29"/>
      <c r="AE39" s="29"/>
      <c r="AF39" s="30"/>
      <c r="AG39" s="31"/>
      <c r="AH39" s="30"/>
      <c r="AI39" s="30"/>
      <c r="AJ39" s="29"/>
      <c r="AK39" s="30"/>
      <c r="AL39" s="29"/>
    </row>
    <row r="40" spans="1:38" ht="17.45" customHeight="1" x14ac:dyDescent="0.3">
      <c r="A40" s="5"/>
      <c r="B40" s="6" t="s">
        <v>29</v>
      </c>
      <c r="C40" s="7"/>
      <c r="D40" s="7"/>
      <c r="E40" s="7"/>
      <c r="F40" s="5">
        <v>7</v>
      </c>
      <c r="G40" s="5">
        <v>45</v>
      </c>
      <c r="H40" s="5">
        <v>40</v>
      </c>
      <c r="I40" s="5">
        <v>0</v>
      </c>
      <c r="J40" s="5">
        <v>2</v>
      </c>
      <c r="K40" s="5">
        <v>0</v>
      </c>
      <c r="L40" s="22">
        <v>672</v>
      </c>
      <c r="M40" s="5">
        <v>299</v>
      </c>
      <c r="N40" s="5">
        <v>263</v>
      </c>
      <c r="O40" s="5">
        <v>110</v>
      </c>
      <c r="P40" s="5">
        <v>259</v>
      </c>
      <c r="Q40" s="5">
        <v>273</v>
      </c>
      <c r="R40" s="5">
        <v>140</v>
      </c>
      <c r="S40" s="5">
        <v>269</v>
      </c>
      <c r="T40" s="5">
        <v>273</v>
      </c>
      <c r="U40" s="5">
        <v>130</v>
      </c>
      <c r="V40" s="5">
        <v>284</v>
      </c>
      <c r="W40" s="5">
        <v>281</v>
      </c>
      <c r="X40" s="5">
        <v>107</v>
      </c>
      <c r="Y40" s="5">
        <v>278</v>
      </c>
      <c r="Z40" s="5">
        <v>280</v>
      </c>
      <c r="AA40" s="5">
        <v>114</v>
      </c>
      <c r="AB40" s="20">
        <v>278</v>
      </c>
      <c r="AC40" s="21">
        <v>41</v>
      </c>
      <c r="AD40" s="20">
        <v>274</v>
      </c>
      <c r="AE40" s="21">
        <v>41</v>
      </c>
      <c r="AF40" s="20">
        <v>120</v>
      </c>
      <c r="AG40" s="21">
        <v>18</v>
      </c>
      <c r="AH40" s="20">
        <f>AB40+AD40</f>
        <v>552</v>
      </c>
      <c r="AI40" s="21">
        <f>AH40*100/L40</f>
        <v>82.142857142857139</v>
      </c>
      <c r="AJ40" s="8"/>
      <c r="AK40" s="5"/>
      <c r="AL40" s="5"/>
    </row>
    <row r="41" spans="1:38" ht="18.75" x14ac:dyDescent="0.3">
      <c r="A41" s="5"/>
      <c r="B41" s="10" t="s">
        <v>30</v>
      </c>
      <c r="C41" s="7"/>
      <c r="D41" s="7"/>
      <c r="E41" s="7"/>
      <c r="F41" s="5">
        <v>51</v>
      </c>
      <c r="G41" s="5">
        <v>87</v>
      </c>
      <c r="H41" s="5">
        <v>123</v>
      </c>
      <c r="I41" s="5">
        <v>3</v>
      </c>
      <c r="J41" s="5">
        <v>15</v>
      </c>
      <c r="K41" s="5">
        <v>0</v>
      </c>
      <c r="L41" s="22">
        <v>6497</v>
      </c>
      <c r="M41" s="5">
        <v>3022</v>
      </c>
      <c r="N41" s="5">
        <v>2639</v>
      </c>
      <c r="O41" s="5">
        <v>836</v>
      </c>
      <c r="P41" s="5">
        <v>2676</v>
      </c>
      <c r="Q41" s="5">
        <v>2820</v>
      </c>
      <c r="R41" s="5">
        <v>1001</v>
      </c>
      <c r="S41" s="5">
        <v>2875</v>
      </c>
      <c r="T41" s="5">
        <v>2619</v>
      </c>
      <c r="U41" s="5">
        <v>1003</v>
      </c>
      <c r="V41" s="5">
        <v>2730</v>
      </c>
      <c r="W41" s="5">
        <v>2624</v>
      </c>
      <c r="X41" s="5">
        <v>1143</v>
      </c>
      <c r="Y41" s="5">
        <v>2853</v>
      </c>
      <c r="Z41" s="5">
        <v>2488</v>
      </c>
      <c r="AA41" s="5">
        <v>1156</v>
      </c>
      <c r="AB41" s="20">
        <v>2831</v>
      </c>
      <c r="AC41" s="21">
        <v>43</v>
      </c>
      <c r="AD41" s="20">
        <f>(N41+Q41+T41+W41+Z41)/5</f>
        <v>2638</v>
      </c>
      <c r="AE41" s="21">
        <v>41</v>
      </c>
      <c r="AF41" s="20">
        <f>(O41+R41+U41+X41+AA41)/5</f>
        <v>1027.8</v>
      </c>
      <c r="AG41" s="21">
        <v>16</v>
      </c>
      <c r="AH41" s="20">
        <f t="shared" ref="AH41:AH45" si="19">AB41+AD41</f>
        <v>5469</v>
      </c>
      <c r="AI41" s="21">
        <f t="shared" ref="AI41:AI45" si="20">AH41*100/L41</f>
        <v>84.177312605818074</v>
      </c>
      <c r="AJ41" s="8"/>
      <c r="AK41" s="8"/>
      <c r="AL41" s="5"/>
    </row>
    <row r="42" spans="1:38" ht="18.75" x14ac:dyDescent="0.3">
      <c r="A42" s="5"/>
      <c r="B42" s="10" t="s">
        <v>31</v>
      </c>
      <c r="C42" s="7"/>
      <c r="D42" s="7"/>
      <c r="E42" s="7"/>
      <c r="F42" s="5">
        <v>71</v>
      </c>
      <c r="G42" s="5">
        <v>113</v>
      </c>
      <c r="H42" s="5">
        <v>187</v>
      </c>
      <c r="I42" s="5">
        <v>7</v>
      </c>
      <c r="J42" s="5">
        <v>21</v>
      </c>
      <c r="K42" s="5">
        <v>0</v>
      </c>
      <c r="L42" s="22">
        <v>11533</v>
      </c>
      <c r="M42" s="5">
        <v>5213</v>
      </c>
      <c r="N42" s="5">
        <v>4664</v>
      </c>
      <c r="O42" s="5">
        <v>1656</v>
      </c>
      <c r="P42" s="5">
        <v>5064</v>
      </c>
      <c r="Q42" s="5">
        <v>4426</v>
      </c>
      <c r="R42" s="5">
        <v>2043</v>
      </c>
      <c r="S42" s="5">
        <v>4976</v>
      </c>
      <c r="T42" s="5">
        <v>5075</v>
      </c>
      <c r="U42" s="5">
        <v>1482</v>
      </c>
      <c r="V42" s="5">
        <v>5239</v>
      </c>
      <c r="W42" s="5">
        <v>4703</v>
      </c>
      <c r="X42" s="5">
        <v>1591</v>
      </c>
      <c r="Y42" s="5">
        <v>5152</v>
      </c>
      <c r="Z42" s="5">
        <v>4905</v>
      </c>
      <c r="AA42" s="5">
        <v>1476</v>
      </c>
      <c r="AB42" s="20">
        <v>5129</v>
      </c>
      <c r="AC42" s="21">
        <v>44</v>
      </c>
      <c r="AD42" s="20">
        <v>4754</v>
      </c>
      <c r="AE42" s="21">
        <v>41</v>
      </c>
      <c r="AF42" s="20">
        <v>1650</v>
      </c>
      <c r="AG42" s="21">
        <v>25</v>
      </c>
      <c r="AH42" s="20">
        <f t="shared" si="19"/>
        <v>9883</v>
      </c>
      <c r="AI42" s="21">
        <f t="shared" si="20"/>
        <v>85.693228127980575</v>
      </c>
      <c r="AJ42" s="8"/>
      <c r="AK42" s="5"/>
      <c r="AL42" s="5"/>
    </row>
    <row r="43" spans="1:38" ht="18.75" x14ac:dyDescent="0.3">
      <c r="A43" s="5"/>
      <c r="B43" s="10" t="s">
        <v>32</v>
      </c>
      <c r="C43" s="7"/>
      <c r="D43" s="7"/>
      <c r="E43" s="7"/>
      <c r="F43" s="5">
        <v>181</v>
      </c>
      <c r="G43" s="5">
        <v>152</v>
      </c>
      <c r="H43" s="5">
        <v>297</v>
      </c>
      <c r="I43" s="5">
        <v>5</v>
      </c>
      <c r="J43" s="5">
        <v>31</v>
      </c>
      <c r="K43" s="5">
        <v>0</v>
      </c>
      <c r="L43" s="22">
        <v>12856</v>
      </c>
      <c r="M43" s="5">
        <v>6176</v>
      </c>
      <c r="N43" s="5">
        <v>4761</v>
      </c>
      <c r="O43" s="5">
        <v>1919</v>
      </c>
      <c r="P43" s="5">
        <v>5777</v>
      </c>
      <c r="Q43" s="5">
        <v>4753</v>
      </c>
      <c r="R43" s="5">
        <v>2326</v>
      </c>
      <c r="S43" s="5">
        <v>5897</v>
      </c>
      <c r="T43" s="5">
        <v>4663</v>
      </c>
      <c r="U43" s="5">
        <v>2296</v>
      </c>
      <c r="V43" s="5">
        <v>5866</v>
      </c>
      <c r="W43" s="5">
        <v>4776</v>
      </c>
      <c r="X43" s="5">
        <v>2214</v>
      </c>
      <c r="Y43" s="5">
        <v>6055</v>
      </c>
      <c r="Z43" s="5">
        <v>4667</v>
      </c>
      <c r="AA43" s="5">
        <v>2134</v>
      </c>
      <c r="AB43" s="20">
        <f>(M43+P43+S43+V43+Y43)/5</f>
        <v>5954.2</v>
      </c>
      <c r="AC43" s="21">
        <v>46</v>
      </c>
      <c r="AD43" s="20">
        <f>(N43+Q43+T43+W43+Z43)/5</f>
        <v>4724</v>
      </c>
      <c r="AE43" s="21">
        <v>37</v>
      </c>
      <c r="AF43" s="20">
        <f>(O43+R43+U43+X43+AA43)/5</f>
        <v>2177.8000000000002</v>
      </c>
      <c r="AG43" s="21">
        <v>17</v>
      </c>
      <c r="AH43" s="20">
        <f t="shared" si="19"/>
        <v>10678.2</v>
      </c>
      <c r="AI43" s="21">
        <f t="shared" si="20"/>
        <v>83.060049782202867</v>
      </c>
      <c r="AJ43" s="8"/>
      <c r="AK43" s="8"/>
      <c r="AL43" s="5"/>
    </row>
    <row r="44" spans="1:38" ht="18.75" x14ac:dyDescent="0.3">
      <c r="A44" s="5"/>
      <c r="B44" s="6" t="s">
        <v>33</v>
      </c>
      <c r="C44" s="7"/>
      <c r="D44" s="7"/>
      <c r="E44" s="7"/>
      <c r="F44" s="5">
        <v>65</v>
      </c>
      <c r="G44" s="5">
        <v>32</v>
      </c>
      <c r="H44" s="5">
        <v>70</v>
      </c>
      <c r="I44" s="5">
        <v>3</v>
      </c>
      <c r="J44" s="5">
        <v>22</v>
      </c>
      <c r="K44" s="5">
        <v>0</v>
      </c>
      <c r="L44" s="22">
        <v>5967</v>
      </c>
      <c r="M44" s="5">
        <v>2796</v>
      </c>
      <c r="N44" s="5">
        <v>2620</v>
      </c>
      <c r="O44" s="5">
        <v>551</v>
      </c>
      <c r="P44" s="5">
        <v>2866</v>
      </c>
      <c r="Q44" s="5">
        <v>2604</v>
      </c>
      <c r="R44" s="5">
        <v>497</v>
      </c>
      <c r="S44" s="5">
        <v>2680</v>
      </c>
      <c r="T44" s="5">
        <v>2693</v>
      </c>
      <c r="U44" s="5">
        <v>594</v>
      </c>
      <c r="V44" s="5">
        <v>2933</v>
      </c>
      <c r="W44" s="5">
        <v>2542</v>
      </c>
      <c r="X44" s="5">
        <v>492</v>
      </c>
      <c r="Y44" s="5">
        <v>2872</v>
      </c>
      <c r="Z44" s="5">
        <v>2631</v>
      </c>
      <c r="AA44" s="5">
        <v>464</v>
      </c>
      <c r="AB44" s="20">
        <v>2829</v>
      </c>
      <c r="AC44" s="21">
        <v>47</v>
      </c>
      <c r="AD44" s="20">
        <v>2627</v>
      </c>
      <c r="AE44" s="21">
        <v>44</v>
      </c>
      <c r="AF44" s="20">
        <v>533</v>
      </c>
      <c r="AG44" s="21">
        <v>14</v>
      </c>
      <c r="AH44" s="20">
        <f t="shared" si="19"/>
        <v>5456</v>
      </c>
      <c r="AI44" s="21">
        <f t="shared" si="20"/>
        <v>91.436232612703208</v>
      </c>
      <c r="AJ44" s="8"/>
      <c r="AK44" s="5"/>
      <c r="AL44" s="5"/>
    </row>
    <row r="45" spans="1:38" ht="18.75" x14ac:dyDescent="0.3">
      <c r="A45" s="5"/>
      <c r="B45" s="12" t="s">
        <v>34</v>
      </c>
      <c r="C45" s="7"/>
      <c r="D45" s="7"/>
      <c r="E45" s="7"/>
      <c r="F45" s="13">
        <v>45</v>
      </c>
      <c r="G45" s="13">
        <v>117</v>
      </c>
      <c r="H45" s="13">
        <v>126</v>
      </c>
      <c r="I45" s="13">
        <v>3</v>
      </c>
      <c r="J45" s="13">
        <v>18</v>
      </c>
      <c r="K45" s="13">
        <v>0</v>
      </c>
      <c r="L45" s="23">
        <v>8234</v>
      </c>
      <c r="M45" s="13">
        <v>4928</v>
      </c>
      <c r="N45" s="13">
        <v>2777</v>
      </c>
      <c r="O45" s="13">
        <v>529</v>
      </c>
      <c r="P45" s="13">
        <v>4557</v>
      </c>
      <c r="Q45" s="13">
        <v>3027</v>
      </c>
      <c r="R45" s="13">
        <v>650</v>
      </c>
      <c r="S45" s="13">
        <v>4413</v>
      </c>
      <c r="T45" s="13">
        <v>3205</v>
      </c>
      <c r="U45" s="13">
        <v>616</v>
      </c>
      <c r="V45" s="13">
        <v>4199</v>
      </c>
      <c r="W45" s="13">
        <v>3521</v>
      </c>
      <c r="X45" s="13">
        <v>514</v>
      </c>
      <c r="Y45" s="13">
        <v>4187</v>
      </c>
      <c r="Z45" s="13">
        <v>3738</v>
      </c>
      <c r="AA45" s="13">
        <v>309</v>
      </c>
      <c r="AB45" s="20">
        <v>4457</v>
      </c>
      <c r="AC45" s="21">
        <v>54</v>
      </c>
      <c r="AD45" s="20">
        <v>3232</v>
      </c>
      <c r="AE45" s="21">
        <v>40</v>
      </c>
      <c r="AF45" s="20">
        <v>510</v>
      </c>
      <c r="AG45" s="21">
        <v>8.5</v>
      </c>
      <c r="AH45" s="20">
        <f t="shared" si="19"/>
        <v>7689</v>
      </c>
      <c r="AI45" s="21">
        <f t="shared" si="20"/>
        <v>93.381102744717026</v>
      </c>
      <c r="AJ45" s="8"/>
      <c r="AK45" s="8"/>
      <c r="AL45" s="8"/>
    </row>
    <row r="46" spans="1:38" ht="18.75" x14ac:dyDescent="0.3">
      <c r="A46" s="5">
        <v>6</v>
      </c>
      <c r="B46" s="42" t="s">
        <v>39</v>
      </c>
      <c r="C46" s="28"/>
      <c r="D46" s="28"/>
      <c r="E46" s="28"/>
      <c r="F46" s="29">
        <f>F48+F49+F50+F51+F52+F53</f>
        <v>130</v>
      </c>
      <c r="G46" s="29">
        <f t="shared" ref="G46:K46" si="21">G48+G49+G50+G51+G52+G53</f>
        <v>1452</v>
      </c>
      <c r="H46" s="29">
        <f t="shared" si="21"/>
        <v>1995</v>
      </c>
      <c r="I46" s="29">
        <f t="shared" si="21"/>
        <v>248</v>
      </c>
      <c r="J46" s="29">
        <f t="shared" si="21"/>
        <v>25</v>
      </c>
      <c r="K46" s="29">
        <f t="shared" si="21"/>
        <v>0</v>
      </c>
      <c r="L46" s="29">
        <f>L48+L49+L50+L51+L52+L53</f>
        <v>42547</v>
      </c>
      <c r="M46" s="29">
        <f t="shared" ref="M46:AA46" si="22">M48+M49+M50+M51+M52+M53</f>
        <v>37483</v>
      </c>
      <c r="N46" s="29">
        <f t="shared" si="22"/>
        <v>4525</v>
      </c>
      <c r="O46" s="29">
        <f t="shared" si="22"/>
        <v>539</v>
      </c>
      <c r="P46" s="29">
        <f t="shared" si="22"/>
        <v>37420</v>
      </c>
      <c r="Q46" s="29">
        <f t="shared" si="22"/>
        <v>4569</v>
      </c>
      <c r="R46" s="29">
        <f t="shared" si="22"/>
        <v>558</v>
      </c>
      <c r="S46" s="29">
        <f t="shared" si="22"/>
        <v>37589</v>
      </c>
      <c r="T46" s="29">
        <f t="shared" si="22"/>
        <v>4390</v>
      </c>
      <c r="U46" s="29">
        <f t="shared" si="22"/>
        <v>568</v>
      </c>
      <c r="V46" s="29">
        <f t="shared" si="22"/>
        <v>37956</v>
      </c>
      <c r="W46" s="29">
        <f t="shared" si="22"/>
        <v>4051.6</v>
      </c>
      <c r="X46" s="29">
        <f t="shared" si="22"/>
        <v>539.4</v>
      </c>
      <c r="Y46" s="29">
        <f t="shared" si="22"/>
        <v>38551</v>
      </c>
      <c r="Z46" s="29">
        <f t="shared" si="22"/>
        <v>3440</v>
      </c>
      <c r="AA46" s="29">
        <f t="shared" si="22"/>
        <v>556</v>
      </c>
      <c r="AB46" s="30">
        <f>(M46+P46+V46++S46+Y46)/5</f>
        <v>37799.800000000003</v>
      </c>
      <c r="AC46" s="31">
        <f>AB46*100/L46</f>
        <v>88.842456577432031</v>
      </c>
      <c r="AD46" s="30">
        <f>(N46+Q46+T46+W46+Z46)/5</f>
        <v>4195.12</v>
      </c>
      <c r="AE46" s="31">
        <f>AD46*100/L46</f>
        <v>9.8599666251439579</v>
      </c>
      <c r="AF46" s="30">
        <f>(O46+R46+U46+X46+AA46)/5</f>
        <v>552.08000000000004</v>
      </c>
      <c r="AG46" s="31">
        <f>AF46*100/L46</f>
        <v>1.2975767974240253</v>
      </c>
      <c r="AH46" s="30">
        <f>AB46+AD46</f>
        <v>41994.920000000006</v>
      </c>
      <c r="AI46" s="31">
        <f>AH46*100/L46</f>
        <v>98.702423202576</v>
      </c>
      <c r="AJ46" s="29">
        <f>L52+L53</f>
        <v>13659</v>
      </c>
      <c r="AK46" s="30">
        <f>AB52+AB53+AD52+AD53</f>
        <v>13465.92</v>
      </c>
      <c r="AL46" s="31">
        <f>AK46*100/AJ46</f>
        <v>98.586426531956945</v>
      </c>
    </row>
    <row r="47" spans="1:38" ht="18.75" x14ac:dyDescent="0.3">
      <c r="A47" s="10"/>
      <c r="B47" s="34" t="s">
        <v>16</v>
      </c>
      <c r="C47" s="28"/>
      <c r="D47" s="28"/>
      <c r="E47" s="28"/>
      <c r="F47" s="29"/>
      <c r="G47" s="29"/>
      <c r="H47" s="29"/>
      <c r="I47" s="29"/>
      <c r="J47" s="29"/>
      <c r="K47" s="29"/>
      <c r="L47" s="29"/>
      <c r="M47" s="31">
        <v>61.591891700333122</v>
      </c>
      <c r="N47" s="31">
        <v>28.19949441254991</v>
      </c>
      <c r="O47" s="31">
        <v>10.20861388711697</v>
      </c>
      <c r="P47" s="31">
        <v>51.144659437238644</v>
      </c>
      <c r="Q47" s="31">
        <v>37.751317126184233</v>
      </c>
      <c r="R47" s="31">
        <v>11.104023436577126</v>
      </c>
      <c r="S47" s="31">
        <v>52.399177829754059</v>
      </c>
      <c r="T47" s="31">
        <v>36.397571290193021</v>
      </c>
      <c r="U47" s="31">
        <v>11.203250880052922</v>
      </c>
      <c r="V47" s="31">
        <v>55.014529732794671</v>
      </c>
      <c r="W47" s="31">
        <v>34.628015214874665</v>
      </c>
      <c r="X47" s="31">
        <v>10.357455052330664</v>
      </c>
      <c r="Y47" s="31">
        <v>55.517754624707635</v>
      </c>
      <c r="Z47" s="31">
        <v>34.798119403690315</v>
      </c>
      <c r="AA47" s="31">
        <v>9.6841259716020502</v>
      </c>
      <c r="AB47" s="29"/>
      <c r="AC47" s="31"/>
      <c r="AD47" s="30"/>
      <c r="AE47" s="31"/>
      <c r="AF47" s="30"/>
      <c r="AG47" s="31"/>
      <c r="AH47" s="30"/>
      <c r="AI47" s="31"/>
      <c r="AJ47" s="29"/>
      <c r="AK47" s="30"/>
      <c r="AL47" s="29"/>
    </row>
    <row r="48" spans="1:38" ht="18.75" x14ac:dyDescent="0.3">
      <c r="A48" s="10"/>
      <c r="B48" s="10" t="s">
        <v>29</v>
      </c>
      <c r="C48" s="7"/>
      <c r="D48" s="7"/>
      <c r="E48" s="7"/>
      <c r="F48" s="5">
        <v>8</v>
      </c>
      <c r="G48" s="5">
        <v>126</v>
      </c>
      <c r="H48" s="5">
        <v>245</v>
      </c>
      <c r="I48" s="5">
        <v>53</v>
      </c>
      <c r="J48" s="5">
        <v>0</v>
      </c>
      <c r="K48" s="5">
        <v>0</v>
      </c>
      <c r="L48" s="22">
        <v>931</v>
      </c>
      <c r="M48" s="8">
        <v>729</v>
      </c>
      <c r="N48" s="8">
        <v>156</v>
      </c>
      <c r="O48" s="8">
        <v>46</v>
      </c>
      <c r="P48" s="8">
        <v>724</v>
      </c>
      <c r="Q48" s="8">
        <v>160</v>
      </c>
      <c r="R48" s="8">
        <v>47</v>
      </c>
      <c r="S48" s="8">
        <v>732</v>
      </c>
      <c r="T48" s="8">
        <v>153</v>
      </c>
      <c r="U48" s="8">
        <v>46</v>
      </c>
      <c r="V48" s="8">
        <v>734</v>
      </c>
      <c r="W48" s="8">
        <v>152</v>
      </c>
      <c r="X48" s="8">
        <v>45</v>
      </c>
      <c r="Y48" s="8">
        <v>743</v>
      </c>
      <c r="Z48" s="8">
        <v>141</v>
      </c>
      <c r="AA48" s="8">
        <v>47</v>
      </c>
      <c r="AB48" s="20">
        <v>732.4</v>
      </c>
      <c r="AC48" s="21">
        <v>78.66809881847476</v>
      </c>
      <c r="AD48" s="20">
        <v>152.4</v>
      </c>
      <c r="AE48" s="21">
        <v>16.369495166487649</v>
      </c>
      <c r="AF48" s="20">
        <v>46.2</v>
      </c>
      <c r="AG48" s="21">
        <v>4.9624060150375939</v>
      </c>
      <c r="AH48" s="20">
        <f>AB48+AD48</f>
        <v>884.8</v>
      </c>
      <c r="AI48" s="21">
        <f>AH48*100/L48</f>
        <v>95.037593984962399</v>
      </c>
      <c r="AJ48" s="8"/>
      <c r="AK48" s="5"/>
      <c r="AL48" s="5"/>
    </row>
    <row r="49" spans="1:38" ht="18.75" x14ac:dyDescent="0.3">
      <c r="A49" s="10"/>
      <c r="B49" s="10" t="s">
        <v>30</v>
      </c>
      <c r="C49" s="7"/>
      <c r="D49" s="7"/>
      <c r="E49" s="7"/>
      <c r="F49" s="5">
        <v>13</v>
      </c>
      <c r="G49" s="5">
        <v>267</v>
      </c>
      <c r="H49" s="5">
        <v>491</v>
      </c>
      <c r="I49" s="5">
        <v>64</v>
      </c>
      <c r="J49" s="5">
        <v>0</v>
      </c>
      <c r="K49" s="5">
        <v>0</v>
      </c>
      <c r="L49" s="22">
        <v>5538</v>
      </c>
      <c r="M49" s="8">
        <v>4615</v>
      </c>
      <c r="N49" s="8">
        <v>860</v>
      </c>
      <c r="O49" s="8">
        <v>63</v>
      </c>
      <c r="P49" s="8">
        <v>4356</v>
      </c>
      <c r="Q49" s="8">
        <v>1124</v>
      </c>
      <c r="R49" s="8">
        <v>58</v>
      </c>
      <c r="S49" s="8">
        <v>4505</v>
      </c>
      <c r="T49" s="8">
        <v>970</v>
      </c>
      <c r="U49" s="8">
        <v>63</v>
      </c>
      <c r="V49" s="8">
        <v>4593</v>
      </c>
      <c r="W49" s="8">
        <v>888</v>
      </c>
      <c r="X49" s="8">
        <v>57</v>
      </c>
      <c r="Y49" s="8">
        <v>4753</v>
      </c>
      <c r="Z49" s="8">
        <v>726</v>
      </c>
      <c r="AA49" s="8">
        <v>59</v>
      </c>
      <c r="AB49" s="20">
        <v>4564.3999999999996</v>
      </c>
      <c r="AC49" s="21">
        <v>82.419646081617898</v>
      </c>
      <c r="AD49" s="20">
        <v>913.6</v>
      </c>
      <c r="AE49" s="21">
        <v>16.496930299747202</v>
      </c>
      <c r="AF49" s="20">
        <v>60</v>
      </c>
      <c r="AG49" s="21">
        <v>1.0834236186348862</v>
      </c>
      <c r="AH49" s="20">
        <f t="shared" ref="AH49:AH53" si="23">AB49+AD49</f>
        <v>5478</v>
      </c>
      <c r="AI49" s="21">
        <f t="shared" ref="AI49:AI53" si="24">AH49*100/L49</f>
        <v>98.916576381365118</v>
      </c>
      <c r="AJ49" s="8"/>
      <c r="AK49" s="8"/>
      <c r="AL49" s="5"/>
    </row>
    <row r="50" spans="1:38" ht="18.75" x14ac:dyDescent="0.3">
      <c r="A50" s="10"/>
      <c r="B50" s="10" t="s">
        <v>31</v>
      </c>
      <c r="C50" s="7"/>
      <c r="D50" s="7"/>
      <c r="E50" s="7"/>
      <c r="F50" s="5">
        <v>24</v>
      </c>
      <c r="G50" s="5">
        <v>321</v>
      </c>
      <c r="H50" s="5">
        <v>531</v>
      </c>
      <c r="I50" s="5">
        <v>50</v>
      </c>
      <c r="J50" s="5">
        <v>0</v>
      </c>
      <c r="K50" s="5">
        <v>0</v>
      </c>
      <c r="L50" s="22">
        <v>11287</v>
      </c>
      <c r="M50" s="8">
        <v>10026</v>
      </c>
      <c r="N50" s="8">
        <v>1137</v>
      </c>
      <c r="O50" s="8">
        <v>124</v>
      </c>
      <c r="P50" s="8">
        <v>10197</v>
      </c>
      <c r="Q50" s="8">
        <v>951</v>
      </c>
      <c r="R50" s="8">
        <v>139</v>
      </c>
      <c r="S50" s="8">
        <v>10226</v>
      </c>
      <c r="T50" s="8">
        <v>929</v>
      </c>
      <c r="U50" s="8">
        <v>132</v>
      </c>
      <c r="V50" s="8">
        <v>10277</v>
      </c>
      <c r="W50" s="8">
        <v>875</v>
      </c>
      <c r="X50" s="8">
        <v>135</v>
      </c>
      <c r="Y50" s="8">
        <v>10501</v>
      </c>
      <c r="Z50" s="8">
        <v>653</v>
      </c>
      <c r="AA50" s="8">
        <v>133</v>
      </c>
      <c r="AB50" s="20">
        <v>10245.4</v>
      </c>
      <c r="AC50" s="21">
        <v>90.771684238504477</v>
      </c>
      <c r="AD50" s="20">
        <v>909</v>
      </c>
      <c r="AE50" s="21">
        <v>8.0535128909364762</v>
      </c>
      <c r="AF50" s="20">
        <v>132.6</v>
      </c>
      <c r="AG50" s="21">
        <v>1.1748028705590503</v>
      </c>
      <c r="AH50" s="20">
        <f t="shared" si="23"/>
        <v>11154.4</v>
      </c>
      <c r="AI50" s="21">
        <f t="shared" si="24"/>
        <v>98.825197129440951</v>
      </c>
      <c r="AJ50" s="8"/>
      <c r="AK50" s="5"/>
      <c r="AL50" s="5"/>
    </row>
    <row r="51" spans="1:38" ht="18.75" x14ac:dyDescent="0.3">
      <c r="A51" s="10"/>
      <c r="B51" s="10" t="s">
        <v>32</v>
      </c>
      <c r="C51" s="7"/>
      <c r="D51" s="7"/>
      <c r="E51" s="7"/>
      <c r="F51" s="5">
        <v>23</v>
      </c>
      <c r="G51" s="5">
        <v>440</v>
      </c>
      <c r="H51" s="5">
        <v>341</v>
      </c>
      <c r="I51" s="5">
        <v>13</v>
      </c>
      <c r="J51" s="5">
        <v>0</v>
      </c>
      <c r="K51" s="5">
        <v>0</v>
      </c>
      <c r="L51" s="22">
        <v>11132</v>
      </c>
      <c r="M51" s="8">
        <v>9919</v>
      </c>
      <c r="N51" s="8">
        <v>1089</v>
      </c>
      <c r="O51" s="8">
        <v>124</v>
      </c>
      <c r="P51" s="8">
        <v>10287</v>
      </c>
      <c r="Q51" s="8">
        <v>725</v>
      </c>
      <c r="R51" s="8">
        <v>120</v>
      </c>
      <c r="S51" s="8">
        <v>10095</v>
      </c>
      <c r="T51" s="8">
        <v>921</v>
      </c>
      <c r="U51" s="8">
        <v>116</v>
      </c>
      <c r="V51" s="8">
        <v>10210</v>
      </c>
      <c r="W51" s="8">
        <v>800</v>
      </c>
      <c r="X51" s="8">
        <v>122</v>
      </c>
      <c r="Y51" s="8">
        <v>10417</v>
      </c>
      <c r="Z51" s="8">
        <v>596</v>
      </c>
      <c r="AA51" s="8">
        <v>119</v>
      </c>
      <c r="AB51" s="20">
        <v>10185.6</v>
      </c>
      <c r="AC51" s="21">
        <v>91.498383039885013</v>
      </c>
      <c r="AD51" s="20">
        <v>826.2</v>
      </c>
      <c r="AE51" s="21">
        <v>7.4218469277757819</v>
      </c>
      <c r="AF51" s="20">
        <v>120.2</v>
      </c>
      <c r="AG51" s="21">
        <v>1.0797700323392023</v>
      </c>
      <c r="AH51" s="20">
        <f t="shared" si="23"/>
        <v>11011.800000000001</v>
      </c>
      <c r="AI51" s="21">
        <f t="shared" si="24"/>
        <v>98.920229967660802</v>
      </c>
      <c r="AJ51" s="8"/>
      <c r="AK51" s="5"/>
      <c r="AL51" s="5"/>
    </row>
    <row r="52" spans="1:38" ht="18.75" x14ac:dyDescent="0.3">
      <c r="A52" s="10"/>
      <c r="B52" s="10" t="s">
        <v>33</v>
      </c>
      <c r="C52" s="7"/>
      <c r="D52" s="7"/>
      <c r="E52" s="7"/>
      <c r="F52" s="5">
        <v>11</v>
      </c>
      <c r="G52" s="5">
        <v>88</v>
      </c>
      <c r="H52" s="5">
        <v>112</v>
      </c>
      <c r="I52" s="5">
        <v>20</v>
      </c>
      <c r="J52" s="5">
        <v>0</v>
      </c>
      <c r="K52" s="5">
        <v>0</v>
      </c>
      <c r="L52" s="22">
        <v>4921</v>
      </c>
      <c r="M52" s="8">
        <v>4223</v>
      </c>
      <c r="N52" s="8">
        <v>645</v>
      </c>
      <c r="O52" s="8">
        <v>53</v>
      </c>
      <c r="P52" s="8">
        <v>4306</v>
      </c>
      <c r="Q52" s="8">
        <v>554</v>
      </c>
      <c r="R52" s="8">
        <v>61</v>
      </c>
      <c r="S52" s="8">
        <v>4437</v>
      </c>
      <c r="T52" s="8">
        <v>416</v>
      </c>
      <c r="U52" s="8">
        <v>68</v>
      </c>
      <c r="V52" s="8">
        <v>4471</v>
      </c>
      <c r="W52" s="8">
        <v>392.6</v>
      </c>
      <c r="X52" s="8">
        <v>57.4</v>
      </c>
      <c r="Y52" s="8">
        <v>4612</v>
      </c>
      <c r="Z52" s="8">
        <v>243</v>
      </c>
      <c r="AA52" s="8">
        <v>66</v>
      </c>
      <c r="AB52" s="20">
        <v>4409.8</v>
      </c>
      <c r="AC52" s="21">
        <v>89.611867506604355</v>
      </c>
      <c r="AD52" s="20">
        <v>450.12</v>
      </c>
      <c r="AE52" s="21">
        <v>9.146921357447674</v>
      </c>
      <c r="AF52" s="20">
        <v>61.08</v>
      </c>
      <c r="AG52" s="21">
        <v>1.2412111359479781</v>
      </c>
      <c r="AH52" s="20">
        <f t="shared" si="23"/>
        <v>4859.92</v>
      </c>
      <c r="AI52" s="21">
        <f t="shared" si="24"/>
        <v>98.758788864052022</v>
      </c>
      <c r="AJ52" s="8"/>
      <c r="AK52" s="5"/>
      <c r="AL52" s="5"/>
    </row>
    <row r="53" spans="1:38" ht="18.75" x14ac:dyDescent="0.3">
      <c r="A53" s="10"/>
      <c r="B53" s="10" t="s">
        <v>34</v>
      </c>
      <c r="C53" s="7"/>
      <c r="D53" s="7"/>
      <c r="E53" s="7"/>
      <c r="F53" s="5">
        <v>51</v>
      </c>
      <c r="G53" s="5">
        <v>210</v>
      </c>
      <c r="H53" s="5">
        <v>275</v>
      </c>
      <c r="I53" s="5">
        <v>48</v>
      </c>
      <c r="J53" s="5">
        <v>25</v>
      </c>
      <c r="K53" s="5">
        <v>0</v>
      </c>
      <c r="L53" s="22">
        <v>8738</v>
      </c>
      <c r="M53" s="8">
        <v>7971</v>
      </c>
      <c r="N53" s="8">
        <v>638</v>
      </c>
      <c r="O53" s="8">
        <v>129</v>
      </c>
      <c r="P53" s="8">
        <v>7550</v>
      </c>
      <c r="Q53" s="8">
        <v>1055</v>
      </c>
      <c r="R53" s="8">
        <v>133</v>
      </c>
      <c r="S53" s="8">
        <v>7594</v>
      </c>
      <c r="T53" s="8">
        <v>1001</v>
      </c>
      <c r="U53" s="8">
        <v>143</v>
      </c>
      <c r="V53" s="8">
        <v>7671</v>
      </c>
      <c r="W53" s="8">
        <v>944</v>
      </c>
      <c r="X53" s="8">
        <v>123</v>
      </c>
      <c r="Y53" s="8">
        <v>7525</v>
      </c>
      <c r="Z53" s="8">
        <v>1081</v>
      </c>
      <c r="AA53" s="8">
        <v>132</v>
      </c>
      <c r="AB53" s="20">
        <v>7662.2</v>
      </c>
      <c r="AC53" s="21">
        <v>87.688258182650486</v>
      </c>
      <c r="AD53" s="20">
        <v>943.8</v>
      </c>
      <c r="AE53" s="21">
        <v>10.801098649576563</v>
      </c>
      <c r="AF53" s="20">
        <v>132</v>
      </c>
      <c r="AG53" s="21">
        <v>1.5106431677729457</v>
      </c>
      <c r="AH53" s="20">
        <f t="shared" si="23"/>
        <v>8606</v>
      </c>
      <c r="AI53" s="21">
        <f t="shared" si="24"/>
        <v>98.48935683222706</v>
      </c>
      <c r="AJ53" s="8"/>
      <c r="AK53" s="8"/>
      <c r="AL53" s="8"/>
    </row>
    <row r="54" spans="1:38" ht="18.75" x14ac:dyDescent="0.3">
      <c r="A54" s="10">
        <v>7</v>
      </c>
      <c r="B54" s="27" t="s">
        <v>40</v>
      </c>
      <c r="C54" s="28"/>
      <c r="D54" s="28"/>
      <c r="E54" s="28"/>
      <c r="F54" s="29">
        <f>F56+F57+F58+F59+F60+F61</f>
        <v>909</v>
      </c>
      <c r="G54" s="29">
        <f t="shared" ref="G54:K54" si="25">G56+G57+G58+G59+G60+G61</f>
        <v>1466</v>
      </c>
      <c r="H54" s="29">
        <f t="shared" si="25"/>
        <v>1876</v>
      </c>
      <c r="I54" s="29">
        <f t="shared" si="25"/>
        <v>67</v>
      </c>
      <c r="J54" s="29">
        <f t="shared" si="25"/>
        <v>432</v>
      </c>
      <c r="K54" s="29">
        <f t="shared" si="25"/>
        <v>0</v>
      </c>
      <c r="L54" s="29">
        <f>L56+L57+L58+L59+L60+L61</f>
        <v>75044</v>
      </c>
      <c r="M54" s="29">
        <f t="shared" ref="M54:AA54" si="26">M56+M57+M58+M59+M60+M61</f>
        <v>39710</v>
      </c>
      <c r="N54" s="29">
        <f t="shared" si="26"/>
        <v>27300</v>
      </c>
      <c r="O54" s="29">
        <f t="shared" si="26"/>
        <v>8034</v>
      </c>
      <c r="P54" s="29">
        <f t="shared" si="26"/>
        <v>37306</v>
      </c>
      <c r="Q54" s="29">
        <f t="shared" si="26"/>
        <v>27908</v>
      </c>
      <c r="R54" s="29">
        <f t="shared" si="26"/>
        <v>9830</v>
      </c>
      <c r="S54" s="29">
        <f t="shared" si="26"/>
        <v>40028</v>
      </c>
      <c r="T54" s="29">
        <f t="shared" si="26"/>
        <v>27443</v>
      </c>
      <c r="U54" s="29">
        <f t="shared" si="26"/>
        <v>7573</v>
      </c>
      <c r="V54" s="29">
        <f t="shared" si="26"/>
        <v>43613</v>
      </c>
      <c r="W54" s="29">
        <f t="shared" si="26"/>
        <v>26743</v>
      </c>
      <c r="X54" s="29">
        <f t="shared" si="26"/>
        <v>4688</v>
      </c>
      <c r="Y54" s="29">
        <f t="shared" si="26"/>
        <v>43939</v>
      </c>
      <c r="Z54" s="29">
        <f t="shared" si="26"/>
        <v>26474</v>
      </c>
      <c r="AA54" s="29">
        <f t="shared" si="26"/>
        <v>4631</v>
      </c>
      <c r="AB54" s="30">
        <f>(M54+P54+S54+V54+Y54)/5</f>
        <v>40919.199999999997</v>
      </c>
      <c r="AC54" s="31">
        <f>AB54*100/L54</f>
        <v>54.526944192740253</v>
      </c>
      <c r="AD54" s="30">
        <f>(N54+Q54+T54+W54+Z54)/5</f>
        <v>27173.599999999999</v>
      </c>
      <c r="AE54" s="31">
        <f>AD54*100/L54</f>
        <v>36.210223335643093</v>
      </c>
      <c r="AF54" s="30">
        <f>(O54+R54+U54+X54+AA54)/5</f>
        <v>6951.2</v>
      </c>
      <c r="AG54" s="31">
        <f>AF54*100/L54</f>
        <v>9.262832471616651</v>
      </c>
      <c r="AH54" s="30">
        <f>AB54+AD54</f>
        <v>68092.799999999988</v>
      </c>
      <c r="AI54" s="31">
        <f>AH54*100/L54</f>
        <v>90.737167528383338</v>
      </c>
      <c r="AJ54" s="29">
        <f>L60+L61</f>
        <v>20823</v>
      </c>
      <c r="AK54" s="30">
        <f>AB60+AB61+AD60+AD61</f>
        <v>19199.2</v>
      </c>
      <c r="AL54" s="31">
        <f>AK54*100/AJ54</f>
        <v>92.201892138500696</v>
      </c>
    </row>
    <row r="55" spans="1:38" ht="18.75" x14ac:dyDescent="0.3">
      <c r="A55" s="10"/>
      <c r="B55" s="34" t="s">
        <v>16</v>
      </c>
      <c r="C55" s="28"/>
      <c r="D55" s="28"/>
      <c r="E55" s="28"/>
      <c r="F55" s="29"/>
      <c r="G55" s="29"/>
      <c r="H55" s="29"/>
      <c r="I55" s="29"/>
      <c r="J55" s="29"/>
      <c r="K55" s="29"/>
      <c r="L55" s="29"/>
      <c r="M55" s="31">
        <v>49.314386129982978</v>
      </c>
      <c r="N55" s="31">
        <v>4.1835591039282702</v>
      </c>
      <c r="O55" s="31">
        <v>8.8500228307343196</v>
      </c>
      <c r="P55" s="31">
        <v>46.531803904747406</v>
      </c>
      <c r="Q55" s="31">
        <v>41.742884421137106</v>
      </c>
      <c r="R55" s="31">
        <v>11.725311674115481</v>
      </c>
      <c r="S55" s="31">
        <v>47.83246392052137</v>
      </c>
      <c r="T55" s="31">
        <v>42.443026940266499</v>
      </c>
      <c r="U55" s="31">
        <v>9.7245091392121328</v>
      </c>
      <c r="V55" s="31">
        <v>46.300729199817354</v>
      </c>
      <c r="W55" s="31">
        <v>42.532966196676398</v>
      </c>
      <c r="X55" s="31">
        <v>11.166304603506248</v>
      </c>
      <c r="Y55" s="31">
        <v>47.449184320128403</v>
      </c>
      <c r="Z55" s="31">
        <v>41.596214249145575</v>
      </c>
      <c r="AA55" s="31">
        <v>10.954601430726017</v>
      </c>
      <c r="AB55" s="29"/>
      <c r="AC55" s="31"/>
      <c r="AD55" s="29"/>
      <c r="AE55" s="31"/>
      <c r="AF55" s="29"/>
      <c r="AG55" s="31"/>
      <c r="AH55" s="30"/>
      <c r="AI55" s="31"/>
      <c r="AJ55" s="29"/>
      <c r="AK55" s="30"/>
      <c r="AL55" s="29"/>
    </row>
    <row r="56" spans="1:38" ht="18.75" x14ac:dyDescent="0.3">
      <c r="A56" s="10"/>
      <c r="B56" s="10" t="s">
        <v>29</v>
      </c>
      <c r="C56" s="7"/>
      <c r="D56" s="7"/>
      <c r="E56" s="7"/>
      <c r="F56" s="5">
        <v>29</v>
      </c>
      <c r="G56" s="5">
        <v>1</v>
      </c>
      <c r="H56" s="5">
        <v>22</v>
      </c>
      <c r="I56" s="5">
        <v>2</v>
      </c>
      <c r="J56" s="5">
        <v>6</v>
      </c>
      <c r="K56" s="5">
        <v>0</v>
      </c>
      <c r="L56" s="22">
        <v>502</v>
      </c>
      <c r="M56" s="5">
        <v>250</v>
      </c>
      <c r="N56" s="5">
        <v>185</v>
      </c>
      <c r="O56" s="5">
        <v>67</v>
      </c>
      <c r="P56" s="5">
        <v>261</v>
      </c>
      <c r="Q56" s="5">
        <v>192</v>
      </c>
      <c r="R56" s="5">
        <v>49</v>
      </c>
      <c r="S56" s="5">
        <v>240</v>
      </c>
      <c r="T56" s="5">
        <v>195</v>
      </c>
      <c r="U56" s="5">
        <v>67</v>
      </c>
      <c r="V56" s="5">
        <v>232</v>
      </c>
      <c r="W56" s="5">
        <v>203</v>
      </c>
      <c r="X56" s="5">
        <v>67</v>
      </c>
      <c r="Y56" s="5">
        <v>251</v>
      </c>
      <c r="Z56" s="5">
        <v>182</v>
      </c>
      <c r="AA56" s="5">
        <v>69</v>
      </c>
      <c r="AB56" s="20">
        <v>246.8</v>
      </c>
      <c r="AC56" s="21">
        <v>49.163346613545819</v>
      </c>
      <c r="AD56" s="20">
        <v>191.4</v>
      </c>
      <c r="AE56" s="21">
        <v>38.127490039840637</v>
      </c>
      <c r="AF56" s="20">
        <v>63.8</v>
      </c>
      <c r="AG56" s="21">
        <f>AF56*100/L56</f>
        <v>12.709163346613545</v>
      </c>
      <c r="AH56" s="20">
        <f>AB56+AD56</f>
        <v>438.20000000000005</v>
      </c>
      <c r="AI56" s="21">
        <f>AH56*100/L56</f>
        <v>87.290836653386464</v>
      </c>
      <c r="AJ56" s="5"/>
      <c r="AK56" s="8"/>
      <c r="AL56" s="5"/>
    </row>
    <row r="57" spans="1:38" ht="18.75" x14ac:dyDescent="0.3">
      <c r="A57" s="10"/>
      <c r="B57" s="10" t="s">
        <v>30</v>
      </c>
      <c r="C57" s="7"/>
      <c r="D57" s="7"/>
      <c r="E57" s="7"/>
      <c r="F57" s="5">
        <v>210</v>
      </c>
      <c r="G57" s="5">
        <v>306</v>
      </c>
      <c r="H57" s="5">
        <v>417</v>
      </c>
      <c r="I57" s="5">
        <v>24</v>
      </c>
      <c r="J57" s="5">
        <v>75</v>
      </c>
      <c r="K57" s="5">
        <v>0</v>
      </c>
      <c r="L57" s="22">
        <v>13712</v>
      </c>
      <c r="M57" s="5">
        <v>7795</v>
      </c>
      <c r="N57" s="5">
        <v>4823</v>
      </c>
      <c r="O57" s="5">
        <v>1094</v>
      </c>
      <c r="P57" s="5">
        <v>6209</v>
      </c>
      <c r="Q57" s="5">
        <v>5568</v>
      </c>
      <c r="R57" s="5">
        <v>1935</v>
      </c>
      <c r="S57" s="5">
        <v>7471</v>
      </c>
      <c r="T57" s="5">
        <v>5031</v>
      </c>
      <c r="U57" s="5">
        <v>1210</v>
      </c>
      <c r="V57" s="5">
        <v>7516</v>
      </c>
      <c r="W57" s="5">
        <v>5015</v>
      </c>
      <c r="X57" s="5">
        <v>1181</v>
      </c>
      <c r="Y57" s="5">
        <v>7748</v>
      </c>
      <c r="Z57" s="5">
        <v>4832</v>
      </c>
      <c r="AA57" s="5">
        <v>1132</v>
      </c>
      <c r="AB57" s="20">
        <f>(M57+P57+S57+V57+Y57)/5</f>
        <v>7347.8</v>
      </c>
      <c r="AC57" s="21">
        <v>53.586639439906648</v>
      </c>
      <c r="AD57" s="20">
        <f>(N57+Q57+T57+W57+Z57)/5</f>
        <v>5053.8</v>
      </c>
      <c r="AE57" s="21">
        <v>35.907234539089849</v>
      </c>
      <c r="AF57" s="20">
        <f>(O57+R57+U57+X57+AA57)/5</f>
        <v>1310.4000000000001</v>
      </c>
      <c r="AG57" s="21">
        <f t="shared" ref="AG57:AG61" si="27">AF57*100/L57</f>
        <v>9.5565927654609109</v>
      </c>
      <c r="AH57" s="20">
        <f t="shared" ref="AH57:AH61" si="28">AB57+AD57</f>
        <v>12401.6</v>
      </c>
      <c r="AI57" s="21">
        <f t="shared" ref="AI57:AI61" si="29">AH57*100/L57</f>
        <v>90.443407234539094</v>
      </c>
      <c r="AJ57" s="5"/>
      <c r="AK57" s="8"/>
      <c r="AL57" s="5"/>
    </row>
    <row r="58" spans="1:38" ht="18.75" x14ac:dyDescent="0.3">
      <c r="A58" s="10"/>
      <c r="B58" s="10" t="s">
        <v>31</v>
      </c>
      <c r="C58" s="7"/>
      <c r="D58" s="7"/>
      <c r="E58" s="7"/>
      <c r="F58" s="5">
        <v>228</v>
      </c>
      <c r="G58" s="5">
        <v>352</v>
      </c>
      <c r="H58" s="5">
        <v>472</v>
      </c>
      <c r="I58" s="5">
        <v>17</v>
      </c>
      <c r="J58" s="5">
        <v>91</v>
      </c>
      <c r="K58" s="5">
        <v>0</v>
      </c>
      <c r="L58" s="22">
        <v>20731</v>
      </c>
      <c r="M58" s="5">
        <v>10662</v>
      </c>
      <c r="N58" s="5">
        <v>7909</v>
      </c>
      <c r="O58" s="5">
        <v>2160</v>
      </c>
      <c r="P58" s="5">
        <v>10093</v>
      </c>
      <c r="Q58" s="5">
        <v>7827</v>
      </c>
      <c r="R58" s="5">
        <v>2811</v>
      </c>
      <c r="S58" s="5">
        <v>10026</v>
      </c>
      <c r="T58" s="5">
        <v>7726</v>
      </c>
      <c r="U58" s="5">
        <v>2979</v>
      </c>
      <c r="V58" s="5">
        <v>11798</v>
      </c>
      <c r="W58" s="5">
        <v>7537</v>
      </c>
      <c r="X58" s="5">
        <v>1396</v>
      </c>
      <c r="Y58" s="5">
        <v>11930</v>
      </c>
      <c r="Z58" s="5">
        <v>7490</v>
      </c>
      <c r="AA58" s="5">
        <v>1311</v>
      </c>
      <c r="AB58" s="20">
        <f>(M58+P58+S58+V58+Y58)/5</f>
        <v>10901.8</v>
      </c>
      <c r="AC58" s="21">
        <v>52.586947084076989</v>
      </c>
      <c r="AD58" s="20">
        <f>(N58+Q58+T58+W58+Z58)/5</f>
        <v>7697.8</v>
      </c>
      <c r="AE58" s="21">
        <v>37.131831556606052</v>
      </c>
      <c r="AF58" s="20">
        <f>(O58+R58+U58+X58+AA58)/5</f>
        <v>2131.4</v>
      </c>
      <c r="AG58" s="21">
        <f t="shared" si="27"/>
        <v>10.281221359316964</v>
      </c>
      <c r="AH58" s="20">
        <f t="shared" si="28"/>
        <v>18599.599999999999</v>
      </c>
      <c r="AI58" s="21">
        <f t="shared" si="29"/>
        <v>89.718778640683027</v>
      </c>
      <c r="AJ58" s="5"/>
      <c r="AK58" s="8"/>
      <c r="AL58" s="5"/>
    </row>
    <row r="59" spans="1:38" ht="18.75" x14ac:dyDescent="0.3">
      <c r="A59" s="10"/>
      <c r="B59" s="10" t="s">
        <v>32</v>
      </c>
      <c r="C59" s="7"/>
      <c r="D59" s="7"/>
      <c r="E59" s="7"/>
      <c r="F59" s="5">
        <v>221</v>
      </c>
      <c r="G59" s="5">
        <v>315</v>
      </c>
      <c r="H59" s="5">
        <v>430</v>
      </c>
      <c r="I59" s="5">
        <v>16</v>
      </c>
      <c r="J59" s="5">
        <v>90</v>
      </c>
      <c r="K59" s="5">
        <v>0</v>
      </c>
      <c r="L59" s="22">
        <v>19276</v>
      </c>
      <c r="M59" s="5">
        <v>9033</v>
      </c>
      <c r="N59" s="5">
        <v>7300</v>
      </c>
      <c r="O59" s="5">
        <v>2943</v>
      </c>
      <c r="P59" s="5">
        <v>9220</v>
      </c>
      <c r="Q59" s="5">
        <v>7343</v>
      </c>
      <c r="R59" s="5">
        <v>2713</v>
      </c>
      <c r="S59" s="5">
        <v>10728</v>
      </c>
      <c r="T59" s="5">
        <v>7370</v>
      </c>
      <c r="U59" s="5">
        <v>1178</v>
      </c>
      <c r="V59" s="5">
        <v>10902</v>
      </c>
      <c r="W59" s="5">
        <v>7221</v>
      </c>
      <c r="X59" s="5">
        <v>1153</v>
      </c>
      <c r="Y59" s="5">
        <v>11020</v>
      </c>
      <c r="Z59" s="5">
        <v>7132</v>
      </c>
      <c r="AA59" s="5">
        <v>1124</v>
      </c>
      <c r="AB59" s="20">
        <v>10180.6</v>
      </c>
      <c r="AC59" s="21">
        <v>52.814899356713013</v>
      </c>
      <c r="AD59" s="20">
        <v>7273.2</v>
      </c>
      <c r="AE59" s="21">
        <v>37.731894583938576</v>
      </c>
      <c r="AF59" s="20">
        <f>(O59+R59+U59+X59+AA59)/5</f>
        <v>1822.2</v>
      </c>
      <c r="AG59" s="21">
        <f t="shared" si="27"/>
        <v>9.4532060593484122</v>
      </c>
      <c r="AH59" s="20">
        <f t="shared" si="28"/>
        <v>17453.8</v>
      </c>
      <c r="AI59" s="21">
        <f t="shared" si="29"/>
        <v>90.546793940651582</v>
      </c>
      <c r="AJ59" s="5"/>
      <c r="AK59" s="8"/>
      <c r="AL59" s="5"/>
    </row>
    <row r="60" spans="1:38" ht="18.75" x14ac:dyDescent="0.3">
      <c r="A60" s="10"/>
      <c r="B60" s="10" t="s">
        <v>33</v>
      </c>
      <c r="C60" s="7"/>
      <c r="D60" s="7"/>
      <c r="E60" s="7"/>
      <c r="F60" s="5">
        <v>149</v>
      </c>
      <c r="G60" s="5">
        <v>166</v>
      </c>
      <c r="H60" s="5">
        <v>220</v>
      </c>
      <c r="I60" s="5">
        <v>8</v>
      </c>
      <c r="J60" s="5">
        <v>87</v>
      </c>
      <c r="K60" s="5">
        <v>0</v>
      </c>
      <c r="L60" s="22">
        <v>9371</v>
      </c>
      <c r="M60" s="5">
        <v>5645</v>
      </c>
      <c r="N60" s="5">
        <v>3126</v>
      </c>
      <c r="O60" s="5">
        <v>600</v>
      </c>
      <c r="P60" s="5">
        <v>4817</v>
      </c>
      <c r="Q60" s="5">
        <v>3453</v>
      </c>
      <c r="R60" s="5">
        <v>1101</v>
      </c>
      <c r="S60" s="5">
        <v>4909</v>
      </c>
      <c r="T60" s="5">
        <v>3306</v>
      </c>
      <c r="U60" s="5">
        <v>1156</v>
      </c>
      <c r="V60" s="5">
        <v>5678</v>
      </c>
      <c r="W60" s="5">
        <v>3292</v>
      </c>
      <c r="X60" s="5">
        <v>401</v>
      </c>
      <c r="Y60" s="5">
        <v>5662</v>
      </c>
      <c r="Z60" s="5">
        <v>3278</v>
      </c>
      <c r="AA60" s="5">
        <v>431</v>
      </c>
      <c r="AB60" s="20">
        <v>5342.2</v>
      </c>
      <c r="AC60" s="21">
        <v>57.007789990395899</v>
      </c>
      <c r="AD60" s="20">
        <v>3290.8</v>
      </c>
      <c r="AE60" s="21">
        <v>35.116849855938533</v>
      </c>
      <c r="AF60" s="20">
        <v>737.8</v>
      </c>
      <c r="AG60" s="21">
        <f t="shared" si="27"/>
        <v>7.873225909721481</v>
      </c>
      <c r="AH60" s="20">
        <f t="shared" si="28"/>
        <v>8633</v>
      </c>
      <c r="AI60" s="21">
        <f t="shared" si="29"/>
        <v>92.124639846334432</v>
      </c>
      <c r="AJ60" s="5"/>
      <c r="AK60" s="8"/>
      <c r="AL60" s="5"/>
    </row>
    <row r="61" spans="1:38" ht="18.75" x14ac:dyDescent="0.3">
      <c r="A61" s="10"/>
      <c r="B61" s="10" t="s">
        <v>34</v>
      </c>
      <c r="C61" s="7"/>
      <c r="D61" s="7"/>
      <c r="E61" s="7"/>
      <c r="F61" s="5">
        <v>72</v>
      </c>
      <c r="G61" s="5">
        <v>326</v>
      </c>
      <c r="H61" s="5">
        <v>315</v>
      </c>
      <c r="I61" s="5"/>
      <c r="J61" s="5">
        <v>83</v>
      </c>
      <c r="K61" s="5">
        <v>0</v>
      </c>
      <c r="L61" s="22">
        <v>11452</v>
      </c>
      <c r="M61" s="5">
        <v>6325</v>
      </c>
      <c r="N61" s="5">
        <v>3957</v>
      </c>
      <c r="O61" s="5">
        <v>1170</v>
      </c>
      <c r="P61" s="5">
        <v>6706</v>
      </c>
      <c r="Q61" s="5">
        <v>3525</v>
      </c>
      <c r="R61" s="5">
        <v>1221</v>
      </c>
      <c r="S61" s="5">
        <v>6654</v>
      </c>
      <c r="T61" s="5">
        <v>3815</v>
      </c>
      <c r="U61" s="5">
        <v>983</v>
      </c>
      <c r="V61" s="5">
        <v>7487</v>
      </c>
      <c r="W61" s="5">
        <v>3475</v>
      </c>
      <c r="X61" s="5">
        <v>490</v>
      </c>
      <c r="Y61" s="5">
        <v>7328</v>
      </c>
      <c r="Z61" s="5">
        <v>3560</v>
      </c>
      <c r="AA61" s="5">
        <v>564</v>
      </c>
      <c r="AB61" s="20">
        <f>(M61+P61+S61+V61+Y61)/5</f>
        <v>6900</v>
      </c>
      <c r="AC61" s="21">
        <v>60.309116311561297</v>
      </c>
      <c r="AD61" s="20">
        <v>3666.2</v>
      </c>
      <c r="AE61" s="21">
        <v>32.01362207474677</v>
      </c>
      <c r="AF61" s="20">
        <v>885.6</v>
      </c>
      <c r="AG61" s="21">
        <f t="shared" si="27"/>
        <v>7.7331470485504719</v>
      </c>
      <c r="AH61" s="20">
        <f t="shared" si="28"/>
        <v>10566.2</v>
      </c>
      <c r="AI61" s="21">
        <f t="shared" si="29"/>
        <v>92.265106531610201</v>
      </c>
      <c r="AJ61" s="8"/>
      <c r="AK61" s="8"/>
      <c r="AL61" s="8"/>
    </row>
    <row r="62" spans="1:38" ht="18.75" x14ac:dyDescent="0.3">
      <c r="A62" s="10">
        <v>8</v>
      </c>
      <c r="B62" s="27" t="s">
        <v>41</v>
      </c>
      <c r="C62" s="28"/>
      <c r="D62" s="28"/>
      <c r="E62" s="28"/>
      <c r="F62" s="29">
        <f>F64+F65+F66+F67+F68+F69</f>
        <v>509</v>
      </c>
      <c r="G62" s="29">
        <f t="shared" ref="G62:AA62" si="30">G64+G65+G66+G67+G68+G69</f>
        <v>2276</v>
      </c>
      <c r="H62" s="29">
        <f t="shared" si="30"/>
        <v>2629</v>
      </c>
      <c r="I62" s="29">
        <f t="shared" si="30"/>
        <v>305</v>
      </c>
      <c r="J62" s="29">
        <f t="shared" si="30"/>
        <v>86</v>
      </c>
      <c r="K62" s="29">
        <f t="shared" si="30"/>
        <v>8</v>
      </c>
      <c r="L62" s="29">
        <f t="shared" si="30"/>
        <v>32637</v>
      </c>
      <c r="M62" s="29">
        <f t="shared" si="30"/>
        <v>21345</v>
      </c>
      <c r="N62" s="29">
        <f t="shared" si="30"/>
        <v>8428</v>
      </c>
      <c r="O62" s="29">
        <f t="shared" si="30"/>
        <v>2864</v>
      </c>
      <c r="P62" s="29">
        <f t="shared" si="30"/>
        <v>20772</v>
      </c>
      <c r="Q62" s="29">
        <f t="shared" si="30"/>
        <v>8758</v>
      </c>
      <c r="R62" s="29">
        <f t="shared" si="30"/>
        <v>3107</v>
      </c>
      <c r="S62" s="30">
        <f t="shared" si="30"/>
        <v>20850.099999999999</v>
      </c>
      <c r="T62" s="29">
        <f t="shared" si="30"/>
        <v>8741</v>
      </c>
      <c r="U62" s="30">
        <f t="shared" si="30"/>
        <v>3045.25</v>
      </c>
      <c r="V62" s="29">
        <f t="shared" si="30"/>
        <v>21053</v>
      </c>
      <c r="W62" s="29">
        <f t="shared" si="30"/>
        <v>8569</v>
      </c>
      <c r="X62" s="29">
        <f t="shared" si="30"/>
        <v>3015</v>
      </c>
      <c r="Y62" s="30">
        <f t="shared" si="30"/>
        <v>21048.75</v>
      </c>
      <c r="Z62" s="29">
        <f t="shared" si="30"/>
        <v>8622</v>
      </c>
      <c r="AA62" s="30">
        <f t="shared" si="30"/>
        <v>2966.05</v>
      </c>
      <c r="AB62" s="30">
        <f>(M62+P62+S62+V62+Y62)/5</f>
        <v>21013.77</v>
      </c>
      <c r="AC62" s="31">
        <f>AB62*100/L62</f>
        <v>64.386340656310324</v>
      </c>
      <c r="AD62" s="30">
        <f>(N62+Q62+T62+W62+Z62)/5</f>
        <v>8623.6</v>
      </c>
      <c r="AE62" s="31">
        <f>AD62*100/L62</f>
        <v>26.422771700830346</v>
      </c>
      <c r="AF62" s="30">
        <f>(O62+R62+U62+X62+AA62)/5</f>
        <v>2999.46</v>
      </c>
      <c r="AG62" s="31">
        <f>AF62*100/L62</f>
        <v>9.1903667616508873</v>
      </c>
      <c r="AH62" s="30">
        <f>AB62+AD62</f>
        <v>29637.370000000003</v>
      </c>
      <c r="AI62" s="31">
        <f>AH62*100/L62</f>
        <v>90.809112357140677</v>
      </c>
      <c r="AJ62" s="29">
        <f>L68+L69</f>
        <v>12554</v>
      </c>
      <c r="AK62" s="30">
        <f>AB68+AB69+AD68+AD69</f>
        <v>11713</v>
      </c>
      <c r="AL62" s="31">
        <f>AK62*100/AJ62</f>
        <v>93.300939939461529</v>
      </c>
    </row>
    <row r="63" spans="1:38" ht="18.75" x14ac:dyDescent="0.3">
      <c r="A63" s="10"/>
      <c r="B63" s="27" t="s">
        <v>16</v>
      </c>
      <c r="C63" s="28"/>
      <c r="D63" s="28"/>
      <c r="E63" s="28"/>
      <c r="F63" s="29"/>
      <c r="G63" s="29"/>
      <c r="H63" s="29"/>
      <c r="I63" s="29"/>
      <c r="J63" s="29"/>
      <c r="K63" s="29"/>
      <c r="L63" s="29"/>
      <c r="M63" s="31">
        <v>39</v>
      </c>
      <c r="N63" s="31">
        <v>43</v>
      </c>
      <c r="O63" s="31">
        <v>19</v>
      </c>
      <c r="P63" s="31">
        <v>37</v>
      </c>
      <c r="Q63" s="31">
        <v>43</v>
      </c>
      <c r="R63" s="31">
        <v>22</v>
      </c>
      <c r="S63" s="31">
        <v>36</v>
      </c>
      <c r="T63" s="31">
        <v>42</v>
      </c>
      <c r="U63" s="31">
        <v>22</v>
      </c>
      <c r="V63" s="31">
        <v>39</v>
      </c>
      <c r="W63" s="31">
        <v>41</v>
      </c>
      <c r="X63" s="31">
        <v>20</v>
      </c>
      <c r="Y63" s="31">
        <v>39</v>
      </c>
      <c r="Z63" s="31">
        <v>41</v>
      </c>
      <c r="AA63" s="31">
        <v>20</v>
      </c>
      <c r="AB63" s="29"/>
      <c r="AC63" s="31"/>
      <c r="AD63" s="30"/>
      <c r="AE63" s="31"/>
      <c r="AF63" s="30"/>
      <c r="AG63" s="31"/>
      <c r="AH63" s="30"/>
      <c r="AI63" s="31"/>
      <c r="AJ63" s="30"/>
      <c r="AK63" s="30"/>
      <c r="AL63" s="29"/>
    </row>
    <row r="64" spans="1:38" ht="18.75" x14ac:dyDescent="0.3">
      <c r="A64" s="10"/>
      <c r="B64" s="10" t="s">
        <v>29</v>
      </c>
      <c r="C64" s="7"/>
      <c r="D64" s="7"/>
      <c r="E64" s="7"/>
      <c r="F64" s="5">
        <v>7</v>
      </c>
      <c r="G64" s="5">
        <v>25</v>
      </c>
      <c r="H64" s="5">
        <v>20</v>
      </c>
      <c r="I64" s="5">
        <v>0</v>
      </c>
      <c r="J64" s="5">
        <v>0</v>
      </c>
      <c r="K64" s="5">
        <v>0</v>
      </c>
      <c r="L64" s="22">
        <v>206</v>
      </c>
      <c r="M64" s="5">
        <v>71</v>
      </c>
      <c r="N64" s="5">
        <v>93</v>
      </c>
      <c r="O64" s="5">
        <v>42</v>
      </c>
      <c r="P64" s="5">
        <v>63</v>
      </c>
      <c r="Q64" s="5">
        <v>82</v>
      </c>
      <c r="R64" s="5">
        <v>61</v>
      </c>
      <c r="S64" s="5">
        <v>61</v>
      </c>
      <c r="T64" s="5">
        <v>104</v>
      </c>
      <c r="U64" s="5">
        <v>41</v>
      </c>
      <c r="V64" s="5">
        <v>69</v>
      </c>
      <c r="W64" s="5">
        <v>91</v>
      </c>
      <c r="X64" s="5">
        <v>46</v>
      </c>
      <c r="Y64" s="5">
        <v>66</v>
      </c>
      <c r="Z64" s="5">
        <v>86</v>
      </c>
      <c r="AA64" s="5">
        <v>54</v>
      </c>
      <c r="AB64" s="20">
        <v>66</v>
      </c>
      <c r="AC64" s="21">
        <v>32.038834951456309</v>
      </c>
      <c r="AD64" s="20">
        <v>91.2</v>
      </c>
      <c r="AE64" s="21">
        <v>44.271844660194176</v>
      </c>
      <c r="AF64" s="20">
        <v>48.8</v>
      </c>
      <c r="AG64" s="21">
        <v>23.689320388349515</v>
      </c>
      <c r="AH64" s="20">
        <f>AB64+AD64</f>
        <v>157.19999999999999</v>
      </c>
      <c r="AI64" s="21">
        <f>AH64*100/L64</f>
        <v>76.310679611650471</v>
      </c>
      <c r="AJ64" s="8"/>
      <c r="AK64" s="5"/>
      <c r="AL64" s="5"/>
    </row>
    <row r="65" spans="1:38" ht="18.75" x14ac:dyDescent="0.3">
      <c r="A65" s="10"/>
      <c r="B65" s="10" t="s">
        <v>30</v>
      </c>
      <c r="C65" s="7"/>
      <c r="D65" s="7"/>
      <c r="E65" s="7"/>
      <c r="F65" s="5">
        <v>100</v>
      </c>
      <c r="G65" s="5">
        <v>106</v>
      </c>
      <c r="H65" s="5">
        <v>168</v>
      </c>
      <c r="I65" s="5">
        <v>28</v>
      </c>
      <c r="J65" s="5">
        <v>17</v>
      </c>
      <c r="K65" s="5">
        <v>2</v>
      </c>
      <c r="L65" s="22">
        <v>5043</v>
      </c>
      <c r="M65" s="8">
        <v>3035</v>
      </c>
      <c r="N65" s="8">
        <v>1328</v>
      </c>
      <c r="O65" s="5">
        <v>680</v>
      </c>
      <c r="P65" s="5">
        <v>2939</v>
      </c>
      <c r="Q65" s="5">
        <v>1331</v>
      </c>
      <c r="R65" s="5">
        <v>773</v>
      </c>
      <c r="S65" s="8">
        <v>2932</v>
      </c>
      <c r="T65" s="8">
        <v>1366</v>
      </c>
      <c r="U65" s="8">
        <v>744.5</v>
      </c>
      <c r="V65" s="5">
        <v>2983</v>
      </c>
      <c r="W65" s="5">
        <v>1341</v>
      </c>
      <c r="X65" s="5">
        <v>719</v>
      </c>
      <c r="Y65" s="8">
        <v>2990.25</v>
      </c>
      <c r="Z65" s="8">
        <v>1343</v>
      </c>
      <c r="AA65" s="8">
        <v>709.5</v>
      </c>
      <c r="AB65" s="20">
        <v>2976</v>
      </c>
      <c r="AC65" s="21">
        <v>60</v>
      </c>
      <c r="AD65" s="20">
        <v>1342</v>
      </c>
      <c r="AE65" s="21">
        <v>26</v>
      </c>
      <c r="AF65" s="20">
        <v>725</v>
      </c>
      <c r="AG65" s="21">
        <v>14</v>
      </c>
      <c r="AH65" s="20">
        <f t="shared" ref="AH65:AH69" si="31">AB65+AD65</f>
        <v>4318</v>
      </c>
      <c r="AI65" s="21">
        <f t="shared" ref="AI65:AI69" si="32">AH65*100/L65</f>
        <v>85.623636724172115</v>
      </c>
      <c r="AJ65" s="8"/>
      <c r="AK65" s="5"/>
      <c r="AL65" s="5"/>
    </row>
    <row r="66" spans="1:38" ht="18.75" x14ac:dyDescent="0.3">
      <c r="A66" s="10"/>
      <c r="B66" s="10" t="s">
        <v>31</v>
      </c>
      <c r="C66" s="7"/>
      <c r="D66" s="7"/>
      <c r="E66" s="7"/>
      <c r="F66" s="5">
        <v>122</v>
      </c>
      <c r="G66" s="5">
        <v>849</v>
      </c>
      <c r="H66" s="5">
        <v>959</v>
      </c>
      <c r="I66" s="5">
        <v>51</v>
      </c>
      <c r="J66" s="5">
        <v>18</v>
      </c>
      <c r="K66" s="5">
        <v>2</v>
      </c>
      <c r="L66" s="22">
        <v>7521</v>
      </c>
      <c r="M66" s="5">
        <v>4930</v>
      </c>
      <c r="N66" s="5">
        <v>1830</v>
      </c>
      <c r="O66" s="5">
        <v>761</v>
      </c>
      <c r="P66" s="5">
        <v>4902</v>
      </c>
      <c r="Q66" s="5">
        <v>1847</v>
      </c>
      <c r="R66" s="5">
        <v>772</v>
      </c>
      <c r="S66" s="8">
        <v>4873.1000000000004</v>
      </c>
      <c r="T66" s="8">
        <v>1822</v>
      </c>
      <c r="U66" s="8">
        <v>825.75</v>
      </c>
      <c r="V66" s="8">
        <v>4932</v>
      </c>
      <c r="W66" s="8">
        <v>1810</v>
      </c>
      <c r="X66" s="8">
        <v>779</v>
      </c>
      <c r="Y66" s="8">
        <v>4868.5</v>
      </c>
      <c r="Z66" s="8">
        <v>1818</v>
      </c>
      <c r="AA66" s="8">
        <v>834.55</v>
      </c>
      <c r="AB66" s="20">
        <v>4901</v>
      </c>
      <c r="AC66" s="21">
        <v>66</v>
      </c>
      <c r="AD66" s="20">
        <v>1826</v>
      </c>
      <c r="AE66" s="21">
        <v>24</v>
      </c>
      <c r="AF66" s="20">
        <v>794</v>
      </c>
      <c r="AG66" s="21">
        <v>10</v>
      </c>
      <c r="AH66" s="20">
        <f t="shared" si="31"/>
        <v>6727</v>
      </c>
      <c r="AI66" s="21">
        <f t="shared" si="32"/>
        <v>89.442893232282941</v>
      </c>
      <c r="AJ66" s="8"/>
      <c r="AK66" s="5"/>
      <c r="AL66" s="5"/>
    </row>
    <row r="67" spans="1:38" ht="18.75" x14ac:dyDescent="0.3">
      <c r="A67" s="10"/>
      <c r="B67" s="10" t="s">
        <v>32</v>
      </c>
      <c r="C67" s="7"/>
      <c r="D67" s="7"/>
      <c r="E67" s="7"/>
      <c r="F67" s="5">
        <v>123</v>
      </c>
      <c r="G67" s="5">
        <v>836</v>
      </c>
      <c r="H67" s="5">
        <v>932</v>
      </c>
      <c r="I67" s="5">
        <v>80</v>
      </c>
      <c r="J67" s="5">
        <v>17</v>
      </c>
      <c r="K67" s="5">
        <v>2</v>
      </c>
      <c r="L67" s="22">
        <v>7313</v>
      </c>
      <c r="M67" s="5">
        <v>5105</v>
      </c>
      <c r="N67" s="5">
        <v>1610</v>
      </c>
      <c r="O67" s="5">
        <v>598</v>
      </c>
      <c r="P67" s="5">
        <v>5020</v>
      </c>
      <c r="Q67" s="5">
        <v>1676</v>
      </c>
      <c r="R67" s="5">
        <v>617</v>
      </c>
      <c r="S67" s="8">
        <v>5064</v>
      </c>
      <c r="T67" s="8">
        <v>1686</v>
      </c>
      <c r="U67" s="8">
        <v>563</v>
      </c>
      <c r="V67" s="8">
        <v>5058</v>
      </c>
      <c r="W67" s="8">
        <v>1639</v>
      </c>
      <c r="X67" s="8">
        <v>616</v>
      </c>
      <c r="Y67" s="8">
        <v>5061</v>
      </c>
      <c r="Z67" s="8">
        <v>1696</v>
      </c>
      <c r="AA67" s="5">
        <v>556</v>
      </c>
      <c r="AB67" s="20">
        <v>5061.6000000000004</v>
      </c>
      <c r="AC67" s="21">
        <v>69.213728975796528</v>
      </c>
      <c r="AD67" s="20">
        <v>1661</v>
      </c>
      <c r="AE67" s="21">
        <v>22.712976890469029</v>
      </c>
      <c r="AF67" s="20">
        <v>590</v>
      </c>
      <c r="AG67" s="21">
        <v>8.0678244222617259</v>
      </c>
      <c r="AH67" s="20">
        <f t="shared" si="31"/>
        <v>6722.6</v>
      </c>
      <c r="AI67" s="21">
        <f t="shared" si="32"/>
        <v>91.92670586626555</v>
      </c>
      <c r="AJ67" s="8"/>
      <c r="AK67" s="5"/>
      <c r="AL67" s="5"/>
    </row>
    <row r="68" spans="1:38" ht="18.75" x14ac:dyDescent="0.3">
      <c r="A68" s="10"/>
      <c r="B68" s="10" t="s">
        <v>33</v>
      </c>
      <c r="C68" s="7"/>
      <c r="D68" s="7"/>
      <c r="E68" s="7"/>
      <c r="F68" s="5">
        <v>88</v>
      </c>
      <c r="G68" s="5">
        <v>265</v>
      </c>
      <c r="H68" s="5">
        <v>301</v>
      </c>
      <c r="I68" s="5">
        <v>80</v>
      </c>
      <c r="J68" s="5">
        <v>16</v>
      </c>
      <c r="K68" s="5">
        <v>0</v>
      </c>
      <c r="L68" s="22">
        <v>4402</v>
      </c>
      <c r="M68" s="5">
        <v>3148</v>
      </c>
      <c r="N68" s="5">
        <v>1020</v>
      </c>
      <c r="O68" s="5">
        <v>234</v>
      </c>
      <c r="P68" s="5">
        <v>3054</v>
      </c>
      <c r="Q68" s="5">
        <v>1076</v>
      </c>
      <c r="R68" s="5">
        <v>272</v>
      </c>
      <c r="S68" s="5">
        <v>3065</v>
      </c>
      <c r="T68" s="5">
        <v>1068</v>
      </c>
      <c r="U68" s="5">
        <v>269</v>
      </c>
      <c r="V68" s="5">
        <v>3059</v>
      </c>
      <c r="W68" s="5">
        <v>1081</v>
      </c>
      <c r="X68" s="5">
        <v>262</v>
      </c>
      <c r="Y68" s="5">
        <v>3081</v>
      </c>
      <c r="Z68" s="5">
        <v>1075</v>
      </c>
      <c r="AA68" s="5">
        <v>246</v>
      </c>
      <c r="AB68" s="20">
        <v>3081.4</v>
      </c>
      <c r="AC68" s="21">
        <v>70</v>
      </c>
      <c r="AD68" s="20">
        <v>1064</v>
      </c>
      <c r="AE68" s="21">
        <v>24.170831440254428</v>
      </c>
      <c r="AF68" s="20">
        <v>256.60000000000002</v>
      </c>
      <c r="AG68" s="21">
        <v>5.8291685597455709</v>
      </c>
      <c r="AH68" s="20">
        <f t="shared" si="31"/>
        <v>4145.3999999999996</v>
      </c>
      <c r="AI68" s="21">
        <f t="shared" si="32"/>
        <v>94.170831440254418</v>
      </c>
      <c r="AJ68" s="8"/>
      <c r="AK68" s="8"/>
      <c r="AL68" s="5"/>
    </row>
    <row r="69" spans="1:38" ht="18.75" x14ac:dyDescent="0.3">
      <c r="A69" s="10"/>
      <c r="B69" s="10" t="s">
        <v>34</v>
      </c>
      <c r="C69" s="7"/>
      <c r="D69" s="7"/>
      <c r="E69" s="7"/>
      <c r="F69" s="5">
        <v>69</v>
      </c>
      <c r="G69" s="5">
        <v>195</v>
      </c>
      <c r="H69" s="5">
        <v>249</v>
      </c>
      <c r="I69" s="5">
        <v>66</v>
      </c>
      <c r="J69" s="5">
        <v>18</v>
      </c>
      <c r="K69" s="5">
        <v>2</v>
      </c>
      <c r="L69" s="22">
        <v>8152</v>
      </c>
      <c r="M69" s="5">
        <v>5056</v>
      </c>
      <c r="N69" s="5">
        <v>2547</v>
      </c>
      <c r="O69" s="5">
        <v>549</v>
      </c>
      <c r="P69" s="5">
        <v>4794</v>
      </c>
      <c r="Q69" s="5">
        <v>2746</v>
      </c>
      <c r="R69" s="5">
        <v>612</v>
      </c>
      <c r="S69" s="5">
        <v>4855</v>
      </c>
      <c r="T69" s="5">
        <v>2695</v>
      </c>
      <c r="U69" s="5">
        <v>602</v>
      </c>
      <c r="V69" s="5">
        <v>4952</v>
      </c>
      <c r="W69" s="5">
        <v>2607</v>
      </c>
      <c r="X69" s="5">
        <v>593</v>
      </c>
      <c r="Y69" s="5">
        <v>4982</v>
      </c>
      <c r="Z69" s="5">
        <v>2604</v>
      </c>
      <c r="AA69" s="5">
        <v>566</v>
      </c>
      <c r="AB69" s="20">
        <v>4927.8</v>
      </c>
      <c r="AC69" s="21">
        <v>61</v>
      </c>
      <c r="AD69" s="20">
        <v>2639.8</v>
      </c>
      <c r="AE69" s="21">
        <v>32.382237487733072</v>
      </c>
      <c r="AF69" s="20">
        <v>584.4</v>
      </c>
      <c r="AG69" s="21">
        <v>7.1687929342492636</v>
      </c>
      <c r="AH69" s="20">
        <f t="shared" si="31"/>
        <v>7567.6</v>
      </c>
      <c r="AI69" s="21">
        <f t="shared" si="32"/>
        <v>92.831207065750732</v>
      </c>
      <c r="AJ69" s="8"/>
      <c r="AK69" s="8"/>
      <c r="AL69" s="8"/>
    </row>
    <row r="70" spans="1:38" ht="18.75" x14ac:dyDescent="0.3">
      <c r="A70" s="5">
        <v>9</v>
      </c>
      <c r="B70" s="27" t="s">
        <v>42</v>
      </c>
      <c r="C70" s="28"/>
      <c r="D70" s="28"/>
      <c r="E70" s="28"/>
      <c r="F70" s="29">
        <f>F72+F73+F74+F75+F76+F77</f>
        <v>925</v>
      </c>
      <c r="G70" s="29">
        <f t="shared" ref="G70:K70" si="33">G72+G73+G74+G75+G76+G77</f>
        <v>828</v>
      </c>
      <c r="H70" s="29">
        <f t="shared" si="33"/>
        <v>898</v>
      </c>
      <c r="I70" s="29">
        <f t="shared" si="33"/>
        <v>351</v>
      </c>
      <c r="J70" s="29">
        <f t="shared" si="33"/>
        <v>705</v>
      </c>
      <c r="K70" s="29">
        <f t="shared" si="33"/>
        <v>0</v>
      </c>
      <c r="L70" s="30">
        <f>L72+L73+L74+L75+L76+L77</f>
        <v>41117</v>
      </c>
      <c r="M70" s="30">
        <f t="shared" ref="M70:AA70" si="34">M72+M73+M74+M75+M76+M77</f>
        <v>26532</v>
      </c>
      <c r="N70" s="30">
        <f t="shared" si="34"/>
        <v>10898</v>
      </c>
      <c r="O70" s="30">
        <f t="shared" si="34"/>
        <v>3687</v>
      </c>
      <c r="P70" s="30">
        <f t="shared" si="34"/>
        <v>26532</v>
      </c>
      <c r="Q70" s="30">
        <f t="shared" si="34"/>
        <v>10898</v>
      </c>
      <c r="R70" s="30">
        <f t="shared" si="34"/>
        <v>3687</v>
      </c>
      <c r="S70" s="30">
        <f t="shared" si="34"/>
        <v>26532</v>
      </c>
      <c r="T70" s="30">
        <f t="shared" si="34"/>
        <v>10898</v>
      </c>
      <c r="U70" s="30">
        <f t="shared" si="34"/>
        <v>3687</v>
      </c>
      <c r="V70" s="30">
        <f t="shared" si="34"/>
        <v>26532</v>
      </c>
      <c r="W70" s="30">
        <f t="shared" si="34"/>
        <v>10898</v>
      </c>
      <c r="X70" s="30">
        <f t="shared" si="34"/>
        <v>3687</v>
      </c>
      <c r="Y70" s="30">
        <f t="shared" si="34"/>
        <v>26532</v>
      </c>
      <c r="Z70" s="30">
        <f t="shared" si="34"/>
        <v>10898</v>
      </c>
      <c r="AA70" s="30">
        <f t="shared" si="34"/>
        <v>3687</v>
      </c>
      <c r="AB70" s="30">
        <f>(M70+P70+S70+V70+Y70)/5</f>
        <v>26532</v>
      </c>
      <c r="AC70" s="31">
        <f>AB70*100/L70</f>
        <v>64.528054089549329</v>
      </c>
      <c r="AD70" s="30">
        <f>(N70+Q70+T70+W70+Z70)/5</f>
        <v>10898</v>
      </c>
      <c r="AE70" s="31">
        <f>AD70*100/L70</f>
        <v>26.504852007685386</v>
      </c>
      <c r="AF70" s="30">
        <f>(O70+R70+U70+X70+AA70)/5</f>
        <v>3687</v>
      </c>
      <c r="AG70" s="31">
        <f>AF70*100/L70</f>
        <v>8.9670939027652796</v>
      </c>
      <c r="AH70" s="30">
        <f>AB70+AD70</f>
        <v>37430</v>
      </c>
      <c r="AI70" s="31">
        <f>AH70*100/L70</f>
        <v>91.032906097234715</v>
      </c>
      <c r="AJ70" s="29">
        <f>L76+L77</f>
        <v>14828</v>
      </c>
      <c r="AK70" s="30">
        <f>AB76+AB77+AD76+AD77</f>
        <v>13590</v>
      </c>
      <c r="AL70" s="31">
        <f>AK70*100/AJ70</f>
        <v>91.650930671702184</v>
      </c>
    </row>
    <row r="71" spans="1:38" ht="18.75" x14ac:dyDescent="0.3">
      <c r="A71" s="5"/>
      <c r="B71" s="27" t="s">
        <v>16</v>
      </c>
      <c r="C71" s="28"/>
      <c r="D71" s="28"/>
      <c r="E71" s="28"/>
      <c r="F71" s="29"/>
      <c r="G71" s="29"/>
      <c r="H71" s="29"/>
      <c r="I71" s="29"/>
      <c r="J71" s="29"/>
      <c r="K71" s="29"/>
      <c r="L71" s="29"/>
      <c r="M71" s="30">
        <v>51.163178719549983</v>
      </c>
      <c r="N71" s="30">
        <v>34.621251847261284</v>
      </c>
      <c r="O71" s="30">
        <v>14.21556943318873</v>
      </c>
      <c r="P71" s="30">
        <v>48.140820899079948</v>
      </c>
      <c r="Q71" s="30">
        <v>34.776183439004626</v>
      </c>
      <c r="R71" s="30">
        <v>17.08299566191543</v>
      </c>
      <c r="S71" s="30">
        <v>50.057205510797537</v>
      </c>
      <c r="T71" s="30">
        <v>34.468703818467844</v>
      </c>
      <c r="U71" s="30">
        <v>15.474090670734615</v>
      </c>
      <c r="V71" s="30">
        <v>48.653286933307911</v>
      </c>
      <c r="W71" s="30">
        <v>35.162320636888019</v>
      </c>
      <c r="X71" s="30">
        <v>16.18439242980407</v>
      </c>
      <c r="Y71" s="30">
        <v>50.450493397530629</v>
      </c>
      <c r="Z71" s="30">
        <v>34.332840730323689</v>
      </c>
      <c r="AA71" s="30">
        <v>15.216665872145683</v>
      </c>
      <c r="AB71" s="30"/>
      <c r="AC71" s="31"/>
      <c r="AD71" s="30"/>
      <c r="AE71" s="31"/>
      <c r="AF71" s="30"/>
      <c r="AG71" s="31"/>
      <c r="AH71" s="30"/>
      <c r="AI71" s="31"/>
      <c r="AJ71" s="44"/>
      <c r="AK71" s="44"/>
      <c r="AL71" s="29"/>
    </row>
    <row r="72" spans="1:38" ht="18.75" x14ac:dyDescent="0.3">
      <c r="A72" s="5"/>
      <c r="B72" s="10" t="s">
        <v>29</v>
      </c>
      <c r="C72" s="7"/>
      <c r="D72" s="7"/>
      <c r="E72" s="7"/>
      <c r="F72" s="5">
        <v>8</v>
      </c>
      <c r="G72" s="5">
        <v>30</v>
      </c>
      <c r="H72" s="5">
        <v>26</v>
      </c>
      <c r="I72" s="5">
        <v>10</v>
      </c>
      <c r="J72" s="5">
        <v>5</v>
      </c>
      <c r="K72" s="5">
        <v>0</v>
      </c>
      <c r="L72" s="22">
        <v>448</v>
      </c>
      <c r="M72" s="5">
        <v>169</v>
      </c>
      <c r="N72" s="5">
        <v>180</v>
      </c>
      <c r="O72" s="5">
        <v>99</v>
      </c>
      <c r="P72" s="8">
        <v>169</v>
      </c>
      <c r="Q72" s="8">
        <v>180</v>
      </c>
      <c r="R72" s="8">
        <v>99</v>
      </c>
      <c r="S72" s="8">
        <v>169</v>
      </c>
      <c r="T72" s="8">
        <v>180</v>
      </c>
      <c r="U72" s="8">
        <v>99</v>
      </c>
      <c r="V72" s="8">
        <v>169</v>
      </c>
      <c r="W72" s="8">
        <v>180</v>
      </c>
      <c r="X72" s="8">
        <v>99</v>
      </c>
      <c r="Y72" s="8">
        <v>169</v>
      </c>
      <c r="Z72" s="8">
        <v>180</v>
      </c>
      <c r="AA72" s="8">
        <v>99</v>
      </c>
      <c r="AB72" s="20">
        <v>169</v>
      </c>
      <c r="AC72" s="21">
        <v>37.723214285714285</v>
      </c>
      <c r="AD72" s="20">
        <v>180</v>
      </c>
      <c r="AE72" s="21">
        <v>40.178571428571431</v>
      </c>
      <c r="AF72" s="20">
        <v>99</v>
      </c>
      <c r="AG72" s="21">
        <v>22.098214285714285</v>
      </c>
      <c r="AH72" s="20">
        <f>AB72+AD72</f>
        <v>349</v>
      </c>
      <c r="AI72" s="21">
        <f>AH72*100/L72</f>
        <v>77.901785714285708</v>
      </c>
      <c r="AJ72" s="8"/>
      <c r="AK72" s="8"/>
      <c r="AL72" s="9"/>
    </row>
    <row r="73" spans="1:38" ht="18.75" x14ac:dyDescent="0.3">
      <c r="A73" s="5"/>
      <c r="B73" s="10" t="s">
        <v>30</v>
      </c>
      <c r="C73" s="7"/>
      <c r="D73" s="7"/>
      <c r="E73" s="7"/>
      <c r="F73" s="5">
        <v>207</v>
      </c>
      <c r="G73" s="5">
        <v>122</v>
      </c>
      <c r="H73" s="5">
        <v>164</v>
      </c>
      <c r="I73" s="5">
        <v>57</v>
      </c>
      <c r="J73" s="5">
        <v>155</v>
      </c>
      <c r="K73" s="5">
        <v>0</v>
      </c>
      <c r="L73" s="22">
        <v>4652</v>
      </c>
      <c r="M73" s="5">
        <v>2506</v>
      </c>
      <c r="N73" s="5">
        <v>1604</v>
      </c>
      <c r="O73" s="5">
        <v>542</v>
      </c>
      <c r="P73" s="8">
        <v>2506</v>
      </c>
      <c r="Q73" s="8">
        <v>1604</v>
      </c>
      <c r="R73" s="8">
        <v>542</v>
      </c>
      <c r="S73" s="8">
        <v>2506</v>
      </c>
      <c r="T73" s="8">
        <v>1604</v>
      </c>
      <c r="U73" s="8">
        <v>542</v>
      </c>
      <c r="V73" s="8">
        <v>2506</v>
      </c>
      <c r="W73" s="8">
        <v>1604</v>
      </c>
      <c r="X73" s="8">
        <v>542</v>
      </c>
      <c r="Y73" s="8">
        <v>2506</v>
      </c>
      <c r="Z73" s="8">
        <v>1604</v>
      </c>
      <c r="AA73" s="8">
        <v>542</v>
      </c>
      <c r="AB73" s="20">
        <v>2506</v>
      </c>
      <c r="AC73" s="21">
        <v>53.869303525365432</v>
      </c>
      <c r="AD73" s="20">
        <v>1604</v>
      </c>
      <c r="AE73" s="21">
        <v>34.479793637145313</v>
      </c>
      <c r="AF73" s="20">
        <v>542</v>
      </c>
      <c r="AG73" s="21">
        <v>11.650902837489252</v>
      </c>
      <c r="AH73" s="20">
        <f t="shared" ref="AH73:AH77" si="35">AB73+AD73</f>
        <v>4110</v>
      </c>
      <c r="AI73" s="21">
        <f t="shared" ref="AI73:AI77" si="36">AH73*100/L73</f>
        <v>88.349097162510745</v>
      </c>
      <c r="AJ73" s="8"/>
      <c r="AK73" s="8"/>
      <c r="AL73" s="9"/>
    </row>
    <row r="74" spans="1:38" ht="18.75" x14ac:dyDescent="0.3">
      <c r="A74" s="5"/>
      <c r="B74" s="10" t="s">
        <v>31</v>
      </c>
      <c r="C74" s="7"/>
      <c r="D74" s="7"/>
      <c r="E74" s="7"/>
      <c r="F74" s="5">
        <v>211</v>
      </c>
      <c r="G74" s="5">
        <v>191</v>
      </c>
      <c r="H74" s="5">
        <v>211</v>
      </c>
      <c r="I74" s="5">
        <v>78</v>
      </c>
      <c r="J74" s="5">
        <v>167</v>
      </c>
      <c r="K74" s="5">
        <v>0</v>
      </c>
      <c r="L74" s="22">
        <v>9685</v>
      </c>
      <c r="M74" s="5">
        <v>6024</v>
      </c>
      <c r="N74" s="5">
        <v>2784</v>
      </c>
      <c r="O74" s="5">
        <v>877</v>
      </c>
      <c r="P74" s="8">
        <v>6024</v>
      </c>
      <c r="Q74" s="8">
        <v>2784</v>
      </c>
      <c r="R74" s="8">
        <v>877</v>
      </c>
      <c r="S74" s="8">
        <v>6024</v>
      </c>
      <c r="T74" s="8">
        <v>2784</v>
      </c>
      <c r="U74" s="8">
        <v>877</v>
      </c>
      <c r="V74" s="8">
        <v>6024</v>
      </c>
      <c r="W74" s="8">
        <v>2784</v>
      </c>
      <c r="X74" s="8">
        <v>877</v>
      </c>
      <c r="Y74" s="8">
        <v>6024</v>
      </c>
      <c r="Z74" s="8">
        <v>2784</v>
      </c>
      <c r="AA74" s="8">
        <v>877</v>
      </c>
      <c r="AB74" s="20">
        <v>6024</v>
      </c>
      <c r="AC74" s="21">
        <v>62.199277232834277</v>
      </c>
      <c r="AD74" s="20">
        <v>2784</v>
      </c>
      <c r="AE74" s="21">
        <v>28.745482705214251</v>
      </c>
      <c r="AF74" s="20">
        <v>877</v>
      </c>
      <c r="AG74" s="21">
        <v>9.055240061951471</v>
      </c>
      <c r="AH74" s="20">
        <f t="shared" si="35"/>
        <v>8808</v>
      </c>
      <c r="AI74" s="21">
        <f t="shared" si="36"/>
        <v>90.944759938048534</v>
      </c>
      <c r="AJ74" s="8"/>
      <c r="AK74" s="8"/>
      <c r="AL74" s="9"/>
    </row>
    <row r="75" spans="1:38" ht="18.75" x14ac:dyDescent="0.3">
      <c r="A75" s="5"/>
      <c r="B75" s="10" t="s">
        <v>32</v>
      </c>
      <c r="C75" s="7"/>
      <c r="D75" s="7"/>
      <c r="E75" s="7"/>
      <c r="F75" s="5">
        <v>210</v>
      </c>
      <c r="G75" s="5">
        <v>190</v>
      </c>
      <c r="H75" s="5">
        <v>206</v>
      </c>
      <c r="I75" s="5">
        <v>80</v>
      </c>
      <c r="J75" s="5">
        <v>167</v>
      </c>
      <c r="K75" s="5">
        <v>0</v>
      </c>
      <c r="L75" s="22">
        <v>11504</v>
      </c>
      <c r="M75" s="5">
        <v>7684</v>
      </c>
      <c r="N75" s="5">
        <v>2889</v>
      </c>
      <c r="O75" s="5">
        <v>931</v>
      </c>
      <c r="P75" s="8">
        <v>7684</v>
      </c>
      <c r="Q75" s="8">
        <v>2889</v>
      </c>
      <c r="R75" s="8">
        <v>931</v>
      </c>
      <c r="S75" s="8">
        <v>7684</v>
      </c>
      <c r="T75" s="8">
        <v>2889</v>
      </c>
      <c r="U75" s="8">
        <v>931</v>
      </c>
      <c r="V75" s="8">
        <v>7684</v>
      </c>
      <c r="W75" s="8">
        <v>2889</v>
      </c>
      <c r="X75" s="8">
        <v>931</v>
      </c>
      <c r="Y75" s="8">
        <v>7684</v>
      </c>
      <c r="Z75" s="8">
        <v>2889</v>
      </c>
      <c r="AA75" s="8">
        <v>931</v>
      </c>
      <c r="AB75" s="20">
        <v>7684</v>
      </c>
      <c r="AC75" s="21">
        <v>66.794158553546595</v>
      </c>
      <c r="AD75" s="20">
        <v>2889</v>
      </c>
      <c r="AE75" s="21">
        <v>25.113004172461753</v>
      </c>
      <c r="AF75" s="20">
        <v>931</v>
      </c>
      <c r="AG75" s="21">
        <v>8.0928372739916554</v>
      </c>
      <c r="AH75" s="20">
        <f t="shared" si="35"/>
        <v>10573</v>
      </c>
      <c r="AI75" s="21">
        <f t="shared" si="36"/>
        <v>91.907162726008352</v>
      </c>
      <c r="AJ75" s="8"/>
      <c r="AK75" s="8"/>
      <c r="AL75" s="9"/>
    </row>
    <row r="76" spans="1:38" ht="18.75" x14ac:dyDescent="0.3">
      <c r="A76" s="5"/>
      <c r="B76" s="10" t="s">
        <v>33</v>
      </c>
      <c r="C76" s="7"/>
      <c r="D76" s="7"/>
      <c r="E76" s="7"/>
      <c r="F76" s="5">
        <v>203</v>
      </c>
      <c r="G76" s="5">
        <v>97</v>
      </c>
      <c r="H76" s="5">
        <v>118</v>
      </c>
      <c r="I76" s="5">
        <v>65</v>
      </c>
      <c r="J76" s="5">
        <v>160</v>
      </c>
      <c r="K76" s="5">
        <v>0</v>
      </c>
      <c r="L76" s="22">
        <v>9265</v>
      </c>
      <c r="M76" s="5">
        <v>6516</v>
      </c>
      <c r="N76" s="5">
        <v>2011</v>
      </c>
      <c r="O76" s="5">
        <v>738</v>
      </c>
      <c r="P76" s="8">
        <v>6516</v>
      </c>
      <c r="Q76" s="8">
        <v>2011</v>
      </c>
      <c r="R76" s="8">
        <v>738</v>
      </c>
      <c r="S76" s="8">
        <v>6516</v>
      </c>
      <c r="T76" s="8">
        <v>2011</v>
      </c>
      <c r="U76" s="8">
        <v>738</v>
      </c>
      <c r="V76" s="8">
        <v>6516</v>
      </c>
      <c r="W76" s="8">
        <v>2011</v>
      </c>
      <c r="X76" s="8">
        <v>738</v>
      </c>
      <c r="Y76" s="8">
        <v>6516</v>
      </c>
      <c r="Z76" s="8">
        <v>2011</v>
      </c>
      <c r="AA76" s="8">
        <v>738</v>
      </c>
      <c r="AB76" s="20">
        <v>6516</v>
      </c>
      <c r="AC76" s="21">
        <v>70.329195898542906</v>
      </c>
      <c r="AD76" s="20">
        <v>2011</v>
      </c>
      <c r="AE76" s="21">
        <v>21.705342687533729</v>
      </c>
      <c r="AF76" s="20">
        <v>738</v>
      </c>
      <c r="AG76" s="21">
        <v>7.9654614139233679</v>
      </c>
      <c r="AH76" s="20">
        <f t="shared" si="35"/>
        <v>8527</v>
      </c>
      <c r="AI76" s="21">
        <f t="shared" si="36"/>
        <v>92.034538586076636</v>
      </c>
      <c r="AJ76" s="8"/>
      <c r="AK76" s="8"/>
      <c r="AL76" s="8"/>
    </row>
    <row r="77" spans="1:38" ht="18.75" x14ac:dyDescent="0.3">
      <c r="A77" s="5"/>
      <c r="B77" s="43" t="s">
        <v>34</v>
      </c>
      <c r="C77" s="7"/>
      <c r="D77" s="7"/>
      <c r="E77" s="7"/>
      <c r="F77" s="5">
        <v>86</v>
      </c>
      <c r="G77" s="5">
        <v>198</v>
      </c>
      <c r="H77" s="5">
        <v>173</v>
      </c>
      <c r="I77" s="5">
        <v>61</v>
      </c>
      <c r="J77" s="5">
        <v>51</v>
      </c>
      <c r="K77" s="5">
        <v>0</v>
      </c>
      <c r="L77" s="22">
        <v>5563</v>
      </c>
      <c r="M77" s="5">
        <v>3633</v>
      </c>
      <c r="N77" s="5">
        <v>1430</v>
      </c>
      <c r="O77" s="5">
        <v>500</v>
      </c>
      <c r="P77" s="8">
        <v>3633</v>
      </c>
      <c r="Q77" s="8">
        <v>1430</v>
      </c>
      <c r="R77" s="8">
        <v>500</v>
      </c>
      <c r="S77" s="8">
        <v>3633</v>
      </c>
      <c r="T77" s="8">
        <v>1430</v>
      </c>
      <c r="U77" s="8">
        <v>500</v>
      </c>
      <c r="V77" s="8">
        <v>3633</v>
      </c>
      <c r="W77" s="8">
        <v>1430</v>
      </c>
      <c r="X77" s="8">
        <v>500</v>
      </c>
      <c r="Y77" s="8">
        <v>3633</v>
      </c>
      <c r="Z77" s="8">
        <v>1430</v>
      </c>
      <c r="AA77" s="8">
        <v>500</v>
      </c>
      <c r="AB77" s="20">
        <v>3633</v>
      </c>
      <c r="AC77" s="21">
        <v>65.306489304332189</v>
      </c>
      <c r="AD77" s="20">
        <v>1430</v>
      </c>
      <c r="AE77" s="21">
        <v>25.705554556893762</v>
      </c>
      <c r="AF77" s="20">
        <v>500</v>
      </c>
      <c r="AG77" s="21">
        <v>8.9879561387740434</v>
      </c>
      <c r="AH77" s="20">
        <f t="shared" si="35"/>
        <v>5063</v>
      </c>
      <c r="AI77" s="21">
        <f t="shared" si="36"/>
        <v>91.012043861225962</v>
      </c>
      <c r="AJ77" s="8"/>
      <c r="AK77" s="8"/>
      <c r="AL77" s="9"/>
    </row>
    <row r="78" spans="1:38" ht="18.75" x14ac:dyDescent="0.3">
      <c r="A78" s="5">
        <v>10</v>
      </c>
      <c r="B78" s="27" t="s">
        <v>43</v>
      </c>
      <c r="C78" s="35"/>
      <c r="D78" s="35"/>
      <c r="E78" s="35"/>
      <c r="F78" s="29">
        <f>F80+F81+F82+F83+F84+F85</f>
        <v>525</v>
      </c>
      <c r="G78" s="29">
        <f t="shared" ref="G78:L78" si="37">G80+G81+G82+G83+G84+G85</f>
        <v>1223</v>
      </c>
      <c r="H78" s="29">
        <f t="shared" si="37"/>
        <v>573</v>
      </c>
      <c r="I78" s="29">
        <f t="shared" si="37"/>
        <v>831</v>
      </c>
      <c r="J78" s="29">
        <f t="shared" si="37"/>
        <v>344</v>
      </c>
      <c r="K78" s="29">
        <f t="shared" si="37"/>
        <v>0</v>
      </c>
      <c r="L78" s="29">
        <f t="shared" si="37"/>
        <v>31336</v>
      </c>
      <c r="M78" s="30">
        <f>M80+M81+M82+M83+M84+M85</f>
        <v>23052</v>
      </c>
      <c r="N78" s="30">
        <f t="shared" ref="N78:AA78" si="38">N80+N81+N82+N83+N84+N85</f>
        <v>7121</v>
      </c>
      <c r="O78" s="30">
        <f t="shared" si="38"/>
        <v>1163</v>
      </c>
      <c r="P78" s="30">
        <f t="shared" si="38"/>
        <v>20409</v>
      </c>
      <c r="Q78" s="30">
        <f t="shared" si="38"/>
        <v>9070</v>
      </c>
      <c r="R78" s="30">
        <f t="shared" si="38"/>
        <v>1857</v>
      </c>
      <c r="S78" s="30">
        <f t="shared" si="38"/>
        <v>21395</v>
      </c>
      <c r="T78" s="30">
        <f t="shared" si="38"/>
        <v>8369</v>
      </c>
      <c r="U78" s="30">
        <f t="shared" si="38"/>
        <v>1572</v>
      </c>
      <c r="V78" s="30">
        <f t="shared" si="38"/>
        <v>21858</v>
      </c>
      <c r="W78" s="30">
        <f t="shared" si="38"/>
        <v>8077</v>
      </c>
      <c r="X78" s="30">
        <f t="shared" si="38"/>
        <v>1400</v>
      </c>
      <c r="Y78" s="30">
        <f t="shared" si="38"/>
        <v>22179</v>
      </c>
      <c r="Z78" s="30">
        <f t="shared" si="38"/>
        <v>7801</v>
      </c>
      <c r="AA78" s="30">
        <f t="shared" si="38"/>
        <v>1355</v>
      </c>
      <c r="AB78" s="30">
        <f>(M78+P78+S78+V78+Y78)/5</f>
        <v>21778.6</v>
      </c>
      <c r="AC78" s="31">
        <v>42</v>
      </c>
      <c r="AD78" s="30">
        <f>(N78+Q78+T78+W78+Z78)/5</f>
        <v>8087.6</v>
      </c>
      <c r="AE78" s="31">
        <v>42</v>
      </c>
      <c r="AF78" s="30">
        <f>(O78+R78+U78+X78+AA78)/5</f>
        <v>1469.4</v>
      </c>
      <c r="AG78" s="31">
        <v>16</v>
      </c>
      <c r="AH78" s="30">
        <f>AB78+AD78</f>
        <v>29866.199999999997</v>
      </c>
      <c r="AI78" s="31">
        <f t="shared" ref="AI78" si="39">(AH78*100/L78)</f>
        <v>95.309548123563943</v>
      </c>
      <c r="AJ78" s="29">
        <f>L84+L85</f>
        <v>8718</v>
      </c>
      <c r="AK78" s="30">
        <f>AB84+AB85+AD84+AD85</f>
        <v>8415</v>
      </c>
      <c r="AL78" s="31">
        <f>AK78*100/AJ78</f>
        <v>96.524432209222297</v>
      </c>
    </row>
    <row r="79" spans="1:38" ht="18.75" x14ac:dyDescent="0.3">
      <c r="A79" s="5"/>
      <c r="B79" s="27" t="s">
        <v>16</v>
      </c>
      <c r="C79" s="35"/>
      <c r="D79" s="35"/>
      <c r="E79" s="35"/>
      <c r="F79" s="29"/>
      <c r="G79" s="29"/>
      <c r="H79" s="29"/>
      <c r="I79" s="29"/>
      <c r="J79" s="29"/>
      <c r="K79" s="29"/>
      <c r="L79" s="29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29"/>
      <c r="AC79" s="29"/>
      <c r="AD79" s="30"/>
      <c r="AE79" s="29"/>
      <c r="AF79" s="29"/>
      <c r="AG79" s="29"/>
      <c r="AH79" s="30"/>
      <c r="AI79" s="29"/>
      <c r="AJ79" s="29"/>
      <c r="AK79" s="30"/>
      <c r="AL79" s="29"/>
    </row>
    <row r="80" spans="1:38" ht="18.75" x14ac:dyDescent="0.3">
      <c r="A80" s="5"/>
      <c r="B80" s="10" t="s">
        <v>29</v>
      </c>
      <c r="C80" s="7"/>
      <c r="D80" s="7"/>
      <c r="E80" s="7"/>
      <c r="F80" s="5">
        <v>16</v>
      </c>
      <c r="G80" s="5">
        <v>55</v>
      </c>
      <c r="H80" s="5">
        <v>29</v>
      </c>
      <c r="I80" s="5">
        <v>35</v>
      </c>
      <c r="J80" s="5">
        <v>7</v>
      </c>
      <c r="K80" s="5">
        <v>0</v>
      </c>
      <c r="L80" s="22">
        <v>782</v>
      </c>
      <c r="M80" s="5">
        <v>456</v>
      </c>
      <c r="N80" s="5">
        <v>276</v>
      </c>
      <c r="O80" s="5">
        <v>50</v>
      </c>
      <c r="P80" s="5">
        <v>414</v>
      </c>
      <c r="Q80" s="5">
        <v>295</v>
      </c>
      <c r="R80" s="5">
        <v>73</v>
      </c>
      <c r="S80" s="5">
        <v>417</v>
      </c>
      <c r="T80" s="5">
        <v>296</v>
      </c>
      <c r="U80" s="5">
        <v>69</v>
      </c>
      <c r="V80" s="5">
        <v>449</v>
      </c>
      <c r="W80" s="5">
        <v>281</v>
      </c>
      <c r="X80" s="5">
        <v>52</v>
      </c>
      <c r="Y80" s="5">
        <v>445</v>
      </c>
      <c r="Z80" s="5">
        <v>289</v>
      </c>
      <c r="AA80" s="5">
        <v>48</v>
      </c>
      <c r="AB80" s="20">
        <v>436</v>
      </c>
      <c r="AC80" s="21">
        <v>0.55700000000000005</v>
      </c>
      <c r="AD80" s="20">
        <v>287</v>
      </c>
      <c r="AE80" s="21">
        <v>0.373</v>
      </c>
      <c r="AF80" s="20">
        <v>58</v>
      </c>
      <c r="AG80" s="21">
        <v>7.0999999999999994E-2</v>
      </c>
      <c r="AH80" s="20">
        <f>AB80+AD80</f>
        <v>723</v>
      </c>
      <c r="AI80" s="21">
        <f>AH80*100/L80</f>
        <v>92.455242966751925</v>
      </c>
      <c r="AJ80" s="8"/>
      <c r="AK80" s="5"/>
      <c r="AL80" s="5"/>
    </row>
    <row r="81" spans="1:38" ht="18.75" x14ac:dyDescent="0.3">
      <c r="A81" s="5"/>
      <c r="B81" s="10" t="s">
        <v>30</v>
      </c>
      <c r="C81" s="7"/>
      <c r="D81" s="7"/>
      <c r="E81" s="7"/>
      <c r="F81" s="5">
        <v>95</v>
      </c>
      <c r="G81" s="5">
        <v>194</v>
      </c>
      <c r="H81" s="5">
        <v>101</v>
      </c>
      <c r="I81" s="5">
        <v>120</v>
      </c>
      <c r="J81" s="5">
        <v>68</v>
      </c>
      <c r="K81" s="5">
        <v>0</v>
      </c>
      <c r="L81" s="22">
        <v>4935</v>
      </c>
      <c r="M81" s="5">
        <v>3231</v>
      </c>
      <c r="N81" s="8">
        <v>1437</v>
      </c>
      <c r="O81" s="8">
        <v>267</v>
      </c>
      <c r="P81" s="5">
        <v>2926</v>
      </c>
      <c r="Q81" s="5">
        <v>1631</v>
      </c>
      <c r="R81" s="5">
        <v>378</v>
      </c>
      <c r="S81" s="5">
        <v>2954</v>
      </c>
      <c r="T81" s="8">
        <v>1644</v>
      </c>
      <c r="U81" s="8">
        <v>337</v>
      </c>
      <c r="V81" s="5">
        <v>3014</v>
      </c>
      <c r="W81" s="5">
        <v>1620</v>
      </c>
      <c r="X81" s="5">
        <v>301</v>
      </c>
      <c r="Y81" s="8">
        <v>3215</v>
      </c>
      <c r="Z81" s="8">
        <v>1460</v>
      </c>
      <c r="AA81" s="5">
        <v>260</v>
      </c>
      <c r="AB81" s="20">
        <v>3069</v>
      </c>
      <c r="AC81" s="21">
        <v>0.621</v>
      </c>
      <c r="AD81" s="20">
        <v>1558</v>
      </c>
      <c r="AE81" s="21">
        <v>0.317</v>
      </c>
      <c r="AF81" s="20">
        <v>308</v>
      </c>
      <c r="AG81" s="21">
        <v>6.2E-2</v>
      </c>
      <c r="AH81" s="20">
        <f t="shared" ref="AH81:AH85" si="40">AB81+AD81</f>
        <v>4627</v>
      </c>
      <c r="AI81" s="21">
        <f t="shared" ref="AI81:AI85" si="41">AH81*100/L81</f>
        <v>93.758865248226954</v>
      </c>
      <c r="AJ81" s="8"/>
      <c r="AK81" s="8"/>
      <c r="AL81" s="5"/>
    </row>
    <row r="82" spans="1:38" ht="18.75" x14ac:dyDescent="0.3">
      <c r="A82" s="5"/>
      <c r="B82" s="10" t="s">
        <v>31</v>
      </c>
      <c r="C82" s="7"/>
      <c r="D82" s="7"/>
      <c r="E82" s="7"/>
      <c r="F82" s="5">
        <v>129</v>
      </c>
      <c r="G82" s="5">
        <v>292</v>
      </c>
      <c r="H82" s="5">
        <v>143</v>
      </c>
      <c r="I82" s="5">
        <v>195</v>
      </c>
      <c r="J82" s="5">
        <v>83</v>
      </c>
      <c r="K82" s="5">
        <v>0</v>
      </c>
      <c r="L82" s="22">
        <v>7983</v>
      </c>
      <c r="M82" s="5">
        <v>5750</v>
      </c>
      <c r="N82" s="5">
        <v>1921</v>
      </c>
      <c r="O82" s="5">
        <v>312</v>
      </c>
      <c r="P82" s="5">
        <v>5002</v>
      </c>
      <c r="Q82" s="5">
        <v>2455</v>
      </c>
      <c r="R82" s="5">
        <v>526</v>
      </c>
      <c r="S82" s="8">
        <v>5287</v>
      </c>
      <c r="T82" s="8">
        <v>2252</v>
      </c>
      <c r="U82" s="8">
        <v>444</v>
      </c>
      <c r="V82" s="5">
        <v>5436</v>
      </c>
      <c r="W82" s="5">
        <v>2149</v>
      </c>
      <c r="X82" s="5">
        <v>397</v>
      </c>
      <c r="Y82" s="5">
        <v>5479</v>
      </c>
      <c r="Z82" s="8">
        <v>2107</v>
      </c>
      <c r="AA82" s="8">
        <v>396</v>
      </c>
      <c r="AB82" s="20">
        <v>5390</v>
      </c>
      <c r="AC82" s="21">
        <v>0.67500000000000004</v>
      </c>
      <c r="AD82" s="20">
        <v>2177</v>
      </c>
      <c r="AE82" s="21">
        <v>0.27200000000000002</v>
      </c>
      <c r="AF82" s="20">
        <v>416</v>
      </c>
      <c r="AG82" s="21">
        <v>5.2999999999999999E-2</v>
      </c>
      <c r="AH82" s="20">
        <f t="shared" si="40"/>
        <v>7567</v>
      </c>
      <c r="AI82" s="21">
        <f t="shared" si="41"/>
        <v>94.788926468746084</v>
      </c>
      <c r="AJ82" s="8"/>
      <c r="AK82" s="8"/>
      <c r="AL82" s="5"/>
    </row>
    <row r="83" spans="1:38" ht="18.75" x14ac:dyDescent="0.3">
      <c r="A83" s="5"/>
      <c r="B83" s="10" t="s">
        <v>32</v>
      </c>
      <c r="C83" s="7"/>
      <c r="D83" s="7"/>
      <c r="E83" s="7"/>
      <c r="F83" s="5">
        <v>132</v>
      </c>
      <c r="G83" s="5">
        <v>291</v>
      </c>
      <c r="H83" s="5">
        <v>128</v>
      </c>
      <c r="I83" s="5">
        <v>208</v>
      </c>
      <c r="J83" s="5">
        <v>87</v>
      </c>
      <c r="K83" s="5">
        <v>0</v>
      </c>
      <c r="L83" s="22">
        <v>8918</v>
      </c>
      <c r="M83" s="8">
        <v>6705</v>
      </c>
      <c r="N83" s="8">
        <v>1900</v>
      </c>
      <c r="O83" s="8">
        <v>313</v>
      </c>
      <c r="P83" s="8">
        <v>5880</v>
      </c>
      <c r="Q83" s="8">
        <v>2560</v>
      </c>
      <c r="R83" s="8">
        <v>478</v>
      </c>
      <c r="S83" s="8">
        <v>6243</v>
      </c>
      <c r="T83" s="8">
        <v>2269</v>
      </c>
      <c r="U83" s="8">
        <v>406</v>
      </c>
      <c r="V83" s="8">
        <v>6350</v>
      </c>
      <c r="W83" s="8">
        <v>2214</v>
      </c>
      <c r="X83" s="8">
        <v>354</v>
      </c>
      <c r="Y83" s="8">
        <v>6345</v>
      </c>
      <c r="Z83" s="8">
        <v>2198</v>
      </c>
      <c r="AA83" s="8">
        <v>375</v>
      </c>
      <c r="AB83" s="20">
        <v>6304</v>
      </c>
      <c r="AC83" s="21">
        <v>0.70599999999999996</v>
      </c>
      <c r="AD83" s="20">
        <v>2228</v>
      </c>
      <c r="AE83" s="21">
        <v>0.25</v>
      </c>
      <c r="AF83" s="20">
        <v>386</v>
      </c>
      <c r="AG83" s="21">
        <v>4.3999999999999997E-2</v>
      </c>
      <c r="AH83" s="20">
        <f t="shared" si="40"/>
        <v>8532</v>
      </c>
      <c r="AI83" s="21">
        <f t="shared" si="41"/>
        <v>95.671675263512</v>
      </c>
      <c r="AJ83" s="8"/>
      <c r="AK83" s="5"/>
      <c r="AL83" s="5"/>
    </row>
    <row r="84" spans="1:38" ht="18.75" x14ac:dyDescent="0.3">
      <c r="A84" s="5"/>
      <c r="B84" s="10" t="s">
        <v>33</v>
      </c>
      <c r="C84" s="7"/>
      <c r="D84" s="7"/>
      <c r="E84" s="7"/>
      <c r="F84" s="5">
        <v>110</v>
      </c>
      <c r="G84" s="5">
        <v>57</v>
      </c>
      <c r="H84" s="5">
        <v>28</v>
      </c>
      <c r="I84" s="5">
        <v>74</v>
      </c>
      <c r="J84" s="5">
        <v>65</v>
      </c>
      <c r="K84" s="5">
        <v>0</v>
      </c>
      <c r="L84" s="22">
        <v>4152</v>
      </c>
      <c r="M84" s="8">
        <v>3332</v>
      </c>
      <c r="N84" s="8">
        <v>705</v>
      </c>
      <c r="O84" s="8">
        <v>115</v>
      </c>
      <c r="P84" s="8">
        <v>2980</v>
      </c>
      <c r="Q84" s="8">
        <v>958</v>
      </c>
      <c r="R84" s="8">
        <v>214</v>
      </c>
      <c r="S84" s="8">
        <v>3129</v>
      </c>
      <c r="T84" s="8">
        <v>859</v>
      </c>
      <c r="U84" s="8">
        <v>164</v>
      </c>
      <c r="V84" s="8">
        <v>3165</v>
      </c>
      <c r="W84" s="8">
        <v>820</v>
      </c>
      <c r="X84" s="8">
        <v>167</v>
      </c>
      <c r="Y84" s="8">
        <v>3215</v>
      </c>
      <c r="Z84" s="8">
        <v>772</v>
      </c>
      <c r="AA84" s="8">
        <v>165</v>
      </c>
      <c r="AB84" s="20">
        <v>3164</v>
      </c>
      <c r="AC84" s="21">
        <v>0.76300000000000001</v>
      </c>
      <c r="AD84" s="20">
        <v>822</v>
      </c>
      <c r="AE84" s="21">
        <v>0.19700000000000001</v>
      </c>
      <c r="AF84" s="20">
        <v>166</v>
      </c>
      <c r="AG84" s="21">
        <v>3.9E-2</v>
      </c>
      <c r="AH84" s="20">
        <f t="shared" si="40"/>
        <v>3986</v>
      </c>
      <c r="AI84" s="21">
        <f t="shared" si="41"/>
        <v>96.0019267822736</v>
      </c>
      <c r="AJ84" s="8"/>
      <c r="AK84" s="8"/>
      <c r="AL84" s="5"/>
    </row>
    <row r="85" spans="1:38" ht="18.75" x14ac:dyDescent="0.3">
      <c r="A85" s="5"/>
      <c r="B85" s="10" t="s">
        <v>34</v>
      </c>
      <c r="C85" s="7"/>
      <c r="D85" s="7"/>
      <c r="E85" s="7"/>
      <c r="F85" s="5">
        <v>43</v>
      </c>
      <c r="G85" s="5">
        <v>334</v>
      </c>
      <c r="H85" s="5">
        <v>144</v>
      </c>
      <c r="I85" s="5">
        <v>199</v>
      </c>
      <c r="J85" s="5">
        <v>34</v>
      </c>
      <c r="K85" s="5">
        <v>0</v>
      </c>
      <c r="L85" s="22">
        <v>4566</v>
      </c>
      <c r="M85" s="8">
        <v>3578</v>
      </c>
      <c r="N85" s="8">
        <v>882</v>
      </c>
      <c r="O85" s="8">
        <v>106</v>
      </c>
      <c r="P85" s="5">
        <v>3207</v>
      </c>
      <c r="Q85" s="5">
        <v>1171</v>
      </c>
      <c r="R85" s="5">
        <v>188</v>
      </c>
      <c r="S85" s="8">
        <v>3365</v>
      </c>
      <c r="T85" s="8">
        <v>1049</v>
      </c>
      <c r="U85" s="8">
        <v>152</v>
      </c>
      <c r="V85" s="8">
        <v>3444</v>
      </c>
      <c r="W85" s="8">
        <v>993</v>
      </c>
      <c r="X85" s="8">
        <v>129</v>
      </c>
      <c r="Y85" s="8">
        <v>3480</v>
      </c>
      <c r="Z85" s="8">
        <v>975</v>
      </c>
      <c r="AA85" s="8">
        <v>111</v>
      </c>
      <c r="AB85" s="20">
        <v>3415</v>
      </c>
      <c r="AC85" s="21">
        <v>0.747</v>
      </c>
      <c r="AD85" s="20">
        <v>1014</v>
      </c>
      <c r="AE85" s="21">
        <v>0.223</v>
      </c>
      <c r="AF85" s="20">
        <v>138</v>
      </c>
      <c r="AG85" s="21">
        <v>0.03</v>
      </c>
      <c r="AH85" s="20">
        <f t="shared" si="40"/>
        <v>4429</v>
      </c>
      <c r="AI85" s="21">
        <f t="shared" si="41"/>
        <v>96.99956197985108</v>
      </c>
      <c r="AJ85" s="8"/>
      <c r="AK85" s="8"/>
      <c r="AL85" s="8"/>
    </row>
    <row r="86" spans="1:38" ht="18.75" x14ac:dyDescent="0.3">
      <c r="A86" s="5">
        <v>11</v>
      </c>
      <c r="B86" s="27" t="s">
        <v>44</v>
      </c>
      <c r="C86" s="28"/>
      <c r="D86" s="28"/>
      <c r="E86" s="28"/>
      <c r="F86" s="29">
        <f>F88+F89+F90+F91+F92</f>
        <v>36553</v>
      </c>
      <c r="G86" s="29">
        <f t="shared" ref="G86:K86" si="42">G88+G89+G90+G91+G92</f>
        <v>15681</v>
      </c>
      <c r="H86" s="29">
        <f t="shared" si="42"/>
        <v>52234</v>
      </c>
      <c r="I86" s="29">
        <f t="shared" si="42"/>
        <v>0</v>
      </c>
      <c r="J86" s="29">
        <f t="shared" si="42"/>
        <v>0</v>
      </c>
      <c r="K86" s="29">
        <f t="shared" si="42"/>
        <v>0</v>
      </c>
      <c r="L86" s="29">
        <f>L88+L89+L90+L91+L92</f>
        <v>52234</v>
      </c>
      <c r="M86" s="29">
        <f t="shared" ref="M86:AA86" si="43">M88+M89+M90+M91+M92</f>
        <v>49148</v>
      </c>
      <c r="N86" s="29">
        <f t="shared" si="43"/>
        <v>2423</v>
      </c>
      <c r="O86" s="29">
        <f t="shared" si="43"/>
        <v>663</v>
      </c>
      <c r="P86" s="29">
        <f t="shared" si="43"/>
        <v>47034</v>
      </c>
      <c r="Q86" s="29">
        <f t="shared" si="43"/>
        <v>3557</v>
      </c>
      <c r="R86" s="29">
        <f t="shared" si="43"/>
        <v>1643</v>
      </c>
      <c r="S86" s="29">
        <f t="shared" si="43"/>
        <v>49148</v>
      </c>
      <c r="T86" s="29">
        <f t="shared" si="43"/>
        <v>2423</v>
      </c>
      <c r="U86" s="29">
        <f t="shared" si="43"/>
        <v>663</v>
      </c>
      <c r="V86" s="29">
        <f t="shared" si="43"/>
        <v>47034</v>
      </c>
      <c r="W86" s="29">
        <f t="shared" si="43"/>
        <v>3557</v>
      </c>
      <c r="X86" s="29">
        <f t="shared" si="43"/>
        <v>1643</v>
      </c>
      <c r="Y86" s="29">
        <f t="shared" si="43"/>
        <v>47194</v>
      </c>
      <c r="Z86" s="29">
        <f t="shared" si="43"/>
        <v>3452</v>
      </c>
      <c r="AA86" s="29">
        <f t="shared" si="43"/>
        <v>1588</v>
      </c>
      <c r="AB86" s="30">
        <f>AB88+AB89+AB90+AB91+AB92</f>
        <v>47911.600000000006</v>
      </c>
      <c r="AC86" s="31">
        <f>AB86*100/L86</f>
        <v>91.72493012214268</v>
      </c>
      <c r="AD86" s="45">
        <f>AD88+AD89+AD90+AD91+AD92</f>
        <v>3082.3999999999996</v>
      </c>
      <c r="AE86" s="31">
        <f>AD86*100/L86</f>
        <v>5.9011371903357954</v>
      </c>
      <c r="AF86" s="30">
        <f>AF88+AF89+AF90+AF91+AF92</f>
        <v>1240.4000000000001</v>
      </c>
      <c r="AG86" s="31">
        <f>AF86*100/L86</f>
        <v>2.374698472259448</v>
      </c>
      <c r="AH86" s="30">
        <f>AB86+AD86</f>
        <v>50994.000000000007</v>
      </c>
      <c r="AI86" s="31">
        <f>AH86*100/L86</f>
        <v>97.626067312478483</v>
      </c>
      <c r="AJ86" s="29">
        <f>L92</f>
        <v>9488</v>
      </c>
      <c r="AK86" s="30">
        <f>AB92+AD92</f>
        <v>9329</v>
      </c>
      <c r="AL86" s="31">
        <f>AK86*100/AJ86</f>
        <v>98.324198988195619</v>
      </c>
    </row>
    <row r="87" spans="1:38" ht="18.75" x14ac:dyDescent="0.3">
      <c r="A87" s="5"/>
      <c r="B87" s="27" t="s">
        <v>16</v>
      </c>
      <c r="C87" s="28"/>
      <c r="D87" s="28"/>
      <c r="E87" s="28"/>
      <c r="F87" s="29"/>
      <c r="G87" s="29"/>
      <c r="H87" s="29"/>
      <c r="I87" s="29"/>
      <c r="J87" s="29"/>
      <c r="K87" s="29"/>
      <c r="L87" s="29"/>
      <c r="M87" s="31">
        <v>74.457250067006171</v>
      </c>
      <c r="N87" s="31">
        <v>1.7982540107975649</v>
      </c>
      <c r="O87" s="31">
        <v>7.5602098250181875</v>
      </c>
      <c r="P87" s="31">
        <v>70.641727610368719</v>
      </c>
      <c r="Q87" s="31">
        <v>19.648121912930275</v>
      </c>
      <c r="R87" s="31">
        <v>9.7101504767009992</v>
      </c>
      <c r="S87" s="31">
        <v>77.06857602327986</v>
      </c>
      <c r="T87" s="31">
        <v>14.70306696787533</v>
      </c>
      <c r="U87" s="31">
        <v>8.2283570088448137</v>
      </c>
      <c r="V87" s="31">
        <v>73.900141670176509</v>
      </c>
      <c r="W87" s="31">
        <v>19.15993414251254</v>
      </c>
      <c r="X87" s="31">
        <v>6.9399241873109467</v>
      </c>
      <c r="Y87" s="31">
        <v>76.639736570050161</v>
      </c>
      <c r="Z87" s="31">
        <v>15.794310219397328</v>
      </c>
      <c r="AA87" s="31">
        <v>7.5659532105525136</v>
      </c>
      <c r="AB87" s="30"/>
      <c r="AC87" s="29"/>
      <c r="AD87" s="30"/>
      <c r="AE87" s="29"/>
      <c r="AF87" s="30"/>
      <c r="AG87" s="29"/>
      <c r="AH87" s="30"/>
      <c r="AI87" s="31"/>
      <c r="AJ87" s="29"/>
      <c r="AK87" s="29"/>
      <c r="AL87" s="29"/>
    </row>
    <row r="88" spans="1:38" ht="18.75" x14ac:dyDescent="0.3">
      <c r="A88" s="5"/>
      <c r="B88" s="10" t="s">
        <v>29</v>
      </c>
      <c r="C88" s="7"/>
      <c r="D88" s="7"/>
      <c r="E88" s="7"/>
      <c r="F88" s="5">
        <v>512</v>
      </c>
      <c r="G88" s="5">
        <v>237</v>
      </c>
      <c r="H88" s="5">
        <v>749</v>
      </c>
      <c r="I88" s="5">
        <v>0</v>
      </c>
      <c r="J88" s="5">
        <v>0</v>
      </c>
      <c r="K88" s="5">
        <v>0</v>
      </c>
      <c r="L88" s="22">
        <v>749</v>
      </c>
      <c r="M88" s="5">
        <v>608</v>
      </c>
      <c r="N88" s="5">
        <v>111</v>
      </c>
      <c r="O88" s="5">
        <v>30</v>
      </c>
      <c r="P88" s="5">
        <v>579</v>
      </c>
      <c r="Q88" s="5">
        <v>112</v>
      </c>
      <c r="R88" s="5">
        <v>58</v>
      </c>
      <c r="S88" s="5">
        <v>608</v>
      </c>
      <c r="T88" s="5">
        <v>111</v>
      </c>
      <c r="U88" s="5">
        <v>30</v>
      </c>
      <c r="V88" s="5">
        <v>579</v>
      </c>
      <c r="W88" s="5">
        <v>112</v>
      </c>
      <c r="X88" s="5">
        <v>58</v>
      </c>
      <c r="Y88" s="5">
        <v>562</v>
      </c>
      <c r="Z88" s="5">
        <v>110</v>
      </c>
      <c r="AA88" s="5">
        <v>77</v>
      </c>
      <c r="AB88" s="20">
        <f>(M88+P88+S88+V88+Y88)/5</f>
        <v>587.20000000000005</v>
      </c>
      <c r="AC88" s="21">
        <v>78.397863818424582</v>
      </c>
      <c r="AD88" s="20">
        <f>(N88+Q88+T88+W88+Z88)/5</f>
        <v>111.2</v>
      </c>
      <c r="AE88" s="21">
        <v>14.846461949265688</v>
      </c>
      <c r="AF88" s="20">
        <v>51</v>
      </c>
      <c r="AG88" s="21">
        <f>AF88*100/L88</f>
        <v>6.8090787716955941</v>
      </c>
      <c r="AH88" s="20">
        <f>AB88+AD88</f>
        <v>698.40000000000009</v>
      </c>
      <c r="AI88" s="21">
        <f>AH88*100/L88</f>
        <v>93.24432576769027</v>
      </c>
      <c r="AJ88" s="8"/>
      <c r="AK88" s="8"/>
      <c r="AL88" s="5"/>
    </row>
    <row r="89" spans="1:38" ht="18.75" x14ac:dyDescent="0.3">
      <c r="A89" s="5"/>
      <c r="B89" s="10" t="s">
        <v>30</v>
      </c>
      <c r="C89" s="7"/>
      <c r="D89" s="7"/>
      <c r="E89" s="7"/>
      <c r="F89" s="5">
        <v>5382</v>
      </c>
      <c r="G89" s="5">
        <v>2316</v>
      </c>
      <c r="H89" s="5">
        <v>7698</v>
      </c>
      <c r="I89" s="5">
        <v>0</v>
      </c>
      <c r="J89" s="5">
        <v>0</v>
      </c>
      <c r="K89" s="5">
        <v>0</v>
      </c>
      <c r="L89" s="22">
        <v>7698</v>
      </c>
      <c r="M89" s="5">
        <v>6859</v>
      </c>
      <c r="N89" s="5">
        <v>762</v>
      </c>
      <c r="O89" s="5">
        <v>77</v>
      </c>
      <c r="P89" s="5">
        <v>6116</v>
      </c>
      <c r="Q89" s="5">
        <v>762</v>
      </c>
      <c r="R89" s="5">
        <v>820</v>
      </c>
      <c r="S89" s="5">
        <v>6859</v>
      </c>
      <c r="T89" s="5">
        <v>762</v>
      </c>
      <c r="U89" s="5">
        <v>77</v>
      </c>
      <c r="V89" s="5">
        <v>6116</v>
      </c>
      <c r="W89" s="5">
        <v>762</v>
      </c>
      <c r="X89" s="5">
        <v>820</v>
      </c>
      <c r="Y89" s="5">
        <v>6441</v>
      </c>
      <c r="Z89" s="5">
        <v>966</v>
      </c>
      <c r="AA89" s="5">
        <v>291</v>
      </c>
      <c r="AB89" s="20">
        <v>6478.2</v>
      </c>
      <c r="AC89" s="21">
        <v>84.1543257989088</v>
      </c>
      <c r="AD89" s="20">
        <v>802.8</v>
      </c>
      <c r="AE89" s="21">
        <v>10.428682774746687</v>
      </c>
      <c r="AF89" s="20">
        <v>417</v>
      </c>
      <c r="AG89" s="21">
        <v>5.4169914263445049</v>
      </c>
      <c r="AH89" s="20">
        <f t="shared" ref="AH89:AH92" si="44">AB89+AD89</f>
        <v>7281</v>
      </c>
      <c r="AI89" s="21">
        <f t="shared" ref="AI89:AI92" si="45">AH89*100/L89</f>
        <v>94.583008573655491</v>
      </c>
      <c r="AJ89" s="8"/>
      <c r="AK89" s="5"/>
      <c r="AL89" s="5"/>
    </row>
    <row r="90" spans="1:38" ht="18.75" x14ac:dyDescent="0.3">
      <c r="A90" s="5"/>
      <c r="B90" s="10" t="s">
        <v>31</v>
      </c>
      <c r="C90" s="7"/>
      <c r="D90" s="7"/>
      <c r="E90" s="7"/>
      <c r="F90" s="5">
        <v>11891</v>
      </c>
      <c r="G90" s="5">
        <v>5215</v>
      </c>
      <c r="H90" s="5">
        <v>17106</v>
      </c>
      <c r="I90" s="5">
        <v>0</v>
      </c>
      <c r="J90" s="5">
        <v>0</v>
      </c>
      <c r="K90" s="5">
        <v>0</v>
      </c>
      <c r="L90" s="22">
        <v>17106</v>
      </c>
      <c r="M90" s="5">
        <v>16322</v>
      </c>
      <c r="N90" s="5">
        <v>546</v>
      </c>
      <c r="O90" s="5">
        <v>238</v>
      </c>
      <c r="P90" s="5">
        <v>15239</v>
      </c>
      <c r="Q90" s="5">
        <v>1496</v>
      </c>
      <c r="R90" s="5">
        <v>371</v>
      </c>
      <c r="S90" s="5">
        <v>16322</v>
      </c>
      <c r="T90" s="5">
        <v>546</v>
      </c>
      <c r="U90" s="5">
        <v>238</v>
      </c>
      <c r="V90" s="5">
        <v>15239</v>
      </c>
      <c r="W90" s="5">
        <v>1496</v>
      </c>
      <c r="X90" s="5">
        <v>371</v>
      </c>
      <c r="Y90" s="5">
        <v>15866</v>
      </c>
      <c r="Z90" s="5">
        <v>852</v>
      </c>
      <c r="AA90" s="5">
        <v>388</v>
      </c>
      <c r="AB90" s="20">
        <v>15797.6</v>
      </c>
      <c r="AC90" s="21">
        <v>92.35122179352274</v>
      </c>
      <c r="AD90" s="20">
        <v>987.2</v>
      </c>
      <c r="AE90" s="21">
        <v>5.7710744767917692</v>
      </c>
      <c r="AF90" s="20">
        <v>321.2</v>
      </c>
      <c r="AG90" s="21">
        <v>1.8777037296854904</v>
      </c>
      <c r="AH90" s="20">
        <f t="shared" si="44"/>
        <v>16784.8</v>
      </c>
      <c r="AI90" s="21">
        <f t="shared" si="45"/>
        <v>98.122296270314507</v>
      </c>
      <c r="AJ90" s="8"/>
      <c r="AK90" s="5"/>
      <c r="AL90" s="5"/>
    </row>
    <row r="91" spans="1:38" ht="18.75" x14ac:dyDescent="0.3">
      <c r="A91" s="5"/>
      <c r="B91" s="10" t="s">
        <v>32</v>
      </c>
      <c r="C91" s="7"/>
      <c r="D91" s="7"/>
      <c r="E91" s="7"/>
      <c r="F91" s="5">
        <v>12386</v>
      </c>
      <c r="G91" s="5">
        <v>4807</v>
      </c>
      <c r="H91" s="5">
        <v>17193</v>
      </c>
      <c r="I91" s="5">
        <v>0</v>
      </c>
      <c r="J91" s="5">
        <v>0</v>
      </c>
      <c r="K91" s="5">
        <v>0</v>
      </c>
      <c r="L91" s="22">
        <v>17193</v>
      </c>
      <c r="M91" s="5">
        <v>16566</v>
      </c>
      <c r="N91" s="5">
        <v>482</v>
      </c>
      <c r="O91" s="5">
        <v>145</v>
      </c>
      <c r="P91" s="5">
        <v>15988</v>
      </c>
      <c r="Q91" s="5">
        <v>899</v>
      </c>
      <c r="R91" s="5">
        <v>306</v>
      </c>
      <c r="S91" s="5">
        <v>16566</v>
      </c>
      <c r="T91" s="5">
        <v>482</v>
      </c>
      <c r="U91" s="5">
        <v>145</v>
      </c>
      <c r="V91" s="5">
        <v>15988</v>
      </c>
      <c r="W91" s="5">
        <v>899</v>
      </c>
      <c r="X91" s="5">
        <v>306</v>
      </c>
      <c r="Y91" s="5">
        <v>15666</v>
      </c>
      <c r="Z91" s="5">
        <v>968</v>
      </c>
      <c r="AA91" s="5">
        <v>559</v>
      </c>
      <c r="AB91" s="20">
        <v>16154.8</v>
      </c>
      <c r="AC91" s="21">
        <v>93.961495957657192</v>
      </c>
      <c r="AD91" s="20">
        <v>746</v>
      </c>
      <c r="AE91" s="21">
        <v>4.3389751643110568</v>
      </c>
      <c r="AF91" s="20">
        <f>(O91+R91+U91+X91+AA91)/5</f>
        <v>292.2</v>
      </c>
      <c r="AG91" s="21">
        <f>AF91*100/L91</f>
        <v>1.699528878031757</v>
      </c>
      <c r="AH91" s="20">
        <f t="shared" si="44"/>
        <v>16900.8</v>
      </c>
      <c r="AI91" s="21">
        <f t="shared" si="45"/>
        <v>98.300471121968243</v>
      </c>
      <c r="AJ91" s="8"/>
      <c r="AK91" s="5"/>
      <c r="AL91" s="5"/>
    </row>
    <row r="92" spans="1:38" ht="18.75" x14ac:dyDescent="0.3">
      <c r="A92" s="5"/>
      <c r="B92" s="10" t="s">
        <v>33</v>
      </c>
      <c r="C92" s="7"/>
      <c r="D92" s="7"/>
      <c r="E92" s="7"/>
      <c r="F92" s="5">
        <v>6382</v>
      </c>
      <c r="G92" s="5">
        <v>3106</v>
      </c>
      <c r="H92" s="5">
        <v>9488</v>
      </c>
      <c r="I92" s="5">
        <v>0</v>
      </c>
      <c r="J92" s="5">
        <v>0</v>
      </c>
      <c r="K92" s="5">
        <v>0</v>
      </c>
      <c r="L92" s="22">
        <v>9488</v>
      </c>
      <c r="M92" s="5">
        <v>8793</v>
      </c>
      <c r="N92" s="5">
        <v>522</v>
      </c>
      <c r="O92" s="5">
        <v>173</v>
      </c>
      <c r="P92" s="5">
        <v>9112</v>
      </c>
      <c r="Q92" s="5">
        <v>288</v>
      </c>
      <c r="R92" s="5">
        <v>88</v>
      </c>
      <c r="S92" s="5">
        <v>8793</v>
      </c>
      <c r="T92" s="5">
        <v>522</v>
      </c>
      <c r="U92" s="5">
        <v>173</v>
      </c>
      <c r="V92" s="5">
        <v>9112</v>
      </c>
      <c r="W92" s="5">
        <v>288</v>
      </c>
      <c r="X92" s="5">
        <v>88</v>
      </c>
      <c r="Y92" s="5">
        <v>8659</v>
      </c>
      <c r="Z92" s="5">
        <v>556</v>
      </c>
      <c r="AA92" s="5">
        <v>273</v>
      </c>
      <c r="AB92" s="20">
        <f>(M92+P92+S92+V92+Y92)/5</f>
        <v>8893.7999999999993</v>
      </c>
      <c r="AC92" s="21">
        <f>AB92*100/L92</f>
        <v>93.73735244519392</v>
      </c>
      <c r="AD92" s="20">
        <f>(N92+Q92+T92+W92+Z92)/5</f>
        <v>435.2</v>
      </c>
      <c r="AE92" s="21">
        <v>4.5868465430016867</v>
      </c>
      <c r="AF92" s="20">
        <f>(O92+R92+U92+X92+AA92)/5</f>
        <v>159</v>
      </c>
      <c r="AG92" s="21">
        <v>1.6758010118043845</v>
      </c>
      <c r="AH92" s="20">
        <f t="shared" si="44"/>
        <v>9329</v>
      </c>
      <c r="AI92" s="21">
        <f t="shared" si="45"/>
        <v>98.324198988195619</v>
      </c>
      <c r="AJ92" s="9"/>
      <c r="AK92" s="8"/>
      <c r="AL92" s="8"/>
    </row>
    <row r="93" spans="1:38" ht="18.75" x14ac:dyDescent="0.3">
      <c r="A93" s="5">
        <v>12</v>
      </c>
      <c r="B93" s="27" t="s">
        <v>45</v>
      </c>
      <c r="C93" s="28"/>
      <c r="D93" s="28"/>
      <c r="E93" s="28"/>
      <c r="F93" s="29">
        <f>F95+F96+F97+F98+F99+F100</f>
        <v>7212</v>
      </c>
      <c r="G93" s="29">
        <f t="shared" ref="G93:K93" si="46">G95+G96+G97+G98+G99+G100</f>
        <v>40036</v>
      </c>
      <c r="H93" s="29">
        <f t="shared" si="46"/>
        <v>45808</v>
      </c>
      <c r="I93" s="29">
        <f t="shared" si="46"/>
        <v>800</v>
      </c>
      <c r="J93" s="29">
        <f t="shared" si="46"/>
        <v>640</v>
      </c>
      <c r="K93" s="29">
        <f t="shared" si="46"/>
        <v>0</v>
      </c>
      <c r="L93" s="29">
        <f>L95+L96+L97+L98+L99+L100</f>
        <v>47211</v>
      </c>
      <c r="M93" s="29">
        <f t="shared" ref="M93:AA93" si="47">M95+M96+M97+M98+M99+M100</f>
        <v>28698</v>
      </c>
      <c r="N93" s="29">
        <f t="shared" si="47"/>
        <v>13236</v>
      </c>
      <c r="O93" s="29">
        <f t="shared" si="47"/>
        <v>5277</v>
      </c>
      <c r="P93" s="29">
        <f t="shared" si="47"/>
        <v>25756</v>
      </c>
      <c r="Q93" s="29">
        <f t="shared" si="47"/>
        <v>15387</v>
      </c>
      <c r="R93" s="29">
        <f t="shared" si="47"/>
        <v>6068</v>
      </c>
      <c r="S93" s="29">
        <f t="shared" si="47"/>
        <v>27089</v>
      </c>
      <c r="T93" s="29">
        <f t="shared" si="47"/>
        <v>14051</v>
      </c>
      <c r="U93" s="29">
        <f t="shared" si="47"/>
        <v>6071</v>
      </c>
      <c r="V93" s="29">
        <f t="shared" si="47"/>
        <v>24660</v>
      </c>
      <c r="W93" s="29">
        <f t="shared" si="47"/>
        <v>16483</v>
      </c>
      <c r="X93" s="29">
        <f t="shared" si="47"/>
        <v>6068</v>
      </c>
      <c r="Y93" s="29">
        <f t="shared" si="47"/>
        <v>27217</v>
      </c>
      <c r="Z93" s="29">
        <f t="shared" si="47"/>
        <v>14076</v>
      </c>
      <c r="AA93" s="29">
        <f t="shared" si="47"/>
        <v>5918</v>
      </c>
      <c r="AB93" s="30">
        <f>(M93+P93+S93+V93+Y93)/5</f>
        <v>26684</v>
      </c>
      <c r="AC93" s="31">
        <f>AB93*100/L93</f>
        <v>56.52072610196776</v>
      </c>
      <c r="AD93" s="30">
        <f>(N93+Q93+T93+W93+Z93)/5</f>
        <v>14646.6</v>
      </c>
      <c r="AE93" s="31">
        <f>AD93*100/L93</f>
        <v>31.023702103323377</v>
      </c>
      <c r="AF93" s="30">
        <f>(O93+R93+U93+X93+AA93)/5</f>
        <v>5880.4</v>
      </c>
      <c r="AG93" s="31">
        <f>AF93*100/L93</f>
        <v>12.45557179470886</v>
      </c>
      <c r="AH93" s="30">
        <f>AB93+AD93</f>
        <v>41330.6</v>
      </c>
      <c r="AI93" s="31">
        <f>AH93*100/L93</f>
        <v>87.54442820529114</v>
      </c>
      <c r="AJ93" s="29">
        <f>L99+L100</f>
        <v>23425</v>
      </c>
      <c r="AK93" s="30">
        <f>AB99+AB100+AD99+AD100</f>
        <v>21288.799999999999</v>
      </c>
      <c r="AL93" s="31">
        <f>AK93*100/AJ93</f>
        <v>90.880683030949839</v>
      </c>
    </row>
    <row r="94" spans="1:38" ht="18.75" x14ac:dyDescent="0.3">
      <c r="A94" s="5"/>
      <c r="B94" s="27" t="s">
        <v>16</v>
      </c>
      <c r="C94" s="28"/>
      <c r="D94" s="28"/>
      <c r="E94" s="28"/>
      <c r="F94" s="29"/>
      <c r="G94" s="29"/>
      <c r="H94" s="29"/>
      <c r="I94" s="29"/>
      <c r="J94" s="29"/>
      <c r="K94" s="29"/>
      <c r="L94" s="29"/>
      <c r="M94" s="31">
        <v>46.5</v>
      </c>
      <c r="N94" s="31">
        <v>38.200000000000003</v>
      </c>
      <c r="O94" s="31">
        <v>15.3</v>
      </c>
      <c r="P94" s="31">
        <v>44.8</v>
      </c>
      <c r="Q94" s="31">
        <v>35.1</v>
      </c>
      <c r="R94" s="31">
        <v>20.100000000000001</v>
      </c>
      <c r="S94" s="31">
        <v>45.1</v>
      </c>
      <c r="T94" s="31">
        <v>38.299999999999997</v>
      </c>
      <c r="U94" s="31">
        <v>16.600000000000001</v>
      </c>
      <c r="V94" s="31">
        <v>43.5</v>
      </c>
      <c r="W94" s="31">
        <v>37.299999999999997</v>
      </c>
      <c r="X94" s="31">
        <v>19.2</v>
      </c>
      <c r="Y94" s="31">
        <v>49.1</v>
      </c>
      <c r="Z94" s="31">
        <v>36.299999999999997</v>
      </c>
      <c r="AA94" s="31">
        <v>14.6</v>
      </c>
      <c r="AB94" s="30"/>
      <c r="AC94" s="31"/>
      <c r="AD94" s="30"/>
      <c r="AE94" s="31"/>
      <c r="AF94" s="30"/>
      <c r="AG94" s="31"/>
      <c r="AH94" s="30"/>
      <c r="AI94" s="31"/>
      <c r="AJ94" s="29"/>
      <c r="AK94" s="30"/>
      <c r="AL94" s="29"/>
    </row>
    <row r="95" spans="1:38" ht="18.75" x14ac:dyDescent="0.3">
      <c r="A95" s="5"/>
      <c r="B95" s="10" t="s">
        <v>29</v>
      </c>
      <c r="C95" s="7"/>
      <c r="D95" s="7"/>
      <c r="E95" s="7"/>
      <c r="F95" s="5">
        <v>5</v>
      </c>
      <c r="G95" s="5">
        <v>51</v>
      </c>
      <c r="H95" s="5">
        <v>56</v>
      </c>
      <c r="I95" s="5">
        <v>0</v>
      </c>
      <c r="J95" s="5">
        <v>0</v>
      </c>
      <c r="K95" s="5">
        <v>0</v>
      </c>
      <c r="L95" s="22">
        <v>872</v>
      </c>
      <c r="M95" s="5">
        <v>265</v>
      </c>
      <c r="N95" s="5">
        <v>309</v>
      </c>
      <c r="O95" s="5">
        <v>298</v>
      </c>
      <c r="P95" s="8">
        <v>432</v>
      </c>
      <c r="Q95" s="8">
        <v>295</v>
      </c>
      <c r="R95" s="8">
        <v>145</v>
      </c>
      <c r="S95" s="8">
        <v>289</v>
      </c>
      <c r="T95" s="8">
        <v>479</v>
      </c>
      <c r="U95" s="8">
        <v>104</v>
      </c>
      <c r="V95" s="8">
        <v>145</v>
      </c>
      <c r="W95" s="8">
        <v>295</v>
      </c>
      <c r="X95" s="8">
        <v>432</v>
      </c>
      <c r="Y95" s="8">
        <v>265</v>
      </c>
      <c r="Z95" s="8">
        <v>309</v>
      </c>
      <c r="AA95" s="8">
        <v>298</v>
      </c>
      <c r="AB95" s="20">
        <v>279.2</v>
      </c>
      <c r="AC95" s="21">
        <v>32.018348623853214</v>
      </c>
      <c r="AD95" s="20">
        <v>337.4</v>
      </c>
      <c r="AE95" s="21">
        <v>38.692660550458719</v>
      </c>
      <c r="AF95" s="20">
        <v>255.4</v>
      </c>
      <c r="AG95" s="21">
        <v>29.288990825688074</v>
      </c>
      <c r="AH95" s="20">
        <f t="shared" ref="AH95:AH100" si="48">(AB95+AD95)</f>
        <v>616.59999999999991</v>
      </c>
      <c r="AI95" s="21">
        <f t="shared" ref="AI95:AI100" si="49">(AH95*100/L95)</f>
        <v>70.711009174311911</v>
      </c>
      <c r="AJ95" s="8"/>
      <c r="AK95" s="8"/>
      <c r="AL95" s="5"/>
    </row>
    <row r="96" spans="1:38" ht="18.75" x14ac:dyDescent="0.3">
      <c r="A96" s="5"/>
      <c r="B96" s="10" t="s">
        <v>30</v>
      </c>
      <c r="C96" s="7"/>
      <c r="D96" s="7"/>
      <c r="E96" s="7"/>
      <c r="F96" s="5">
        <v>24</v>
      </c>
      <c r="G96" s="5">
        <v>1773</v>
      </c>
      <c r="H96" s="5">
        <v>1859</v>
      </c>
      <c r="I96" s="5">
        <v>27</v>
      </c>
      <c r="J96" s="5">
        <v>2</v>
      </c>
      <c r="K96" s="5">
        <v>0</v>
      </c>
      <c r="L96" s="22">
        <v>5951</v>
      </c>
      <c r="M96" s="5">
        <v>2985</v>
      </c>
      <c r="N96" s="5">
        <v>2076</v>
      </c>
      <c r="O96" s="5">
        <v>890</v>
      </c>
      <c r="P96" s="8">
        <v>2956</v>
      </c>
      <c r="Q96" s="8">
        <v>2052</v>
      </c>
      <c r="R96" s="8">
        <v>943</v>
      </c>
      <c r="S96" s="8">
        <v>2890</v>
      </c>
      <c r="T96" s="8">
        <v>2065</v>
      </c>
      <c r="U96" s="8">
        <v>996</v>
      </c>
      <c r="V96" s="8">
        <v>2985</v>
      </c>
      <c r="W96" s="8">
        <v>2076</v>
      </c>
      <c r="X96" s="8">
        <v>890</v>
      </c>
      <c r="Y96" s="8">
        <v>2890</v>
      </c>
      <c r="Z96" s="8">
        <v>2065</v>
      </c>
      <c r="AA96" s="8">
        <v>996</v>
      </c>
      <c r="AB96" s="20">
        <v>2941.2</v>
      </c>
      <c r="AC96" s="21">
        <v>49.42362628129726</v>
      </c>
      <c r="AD96" s="20">
        <v>2066.8000000000002</v>
      </c>
      <c r="AE96" s="21">
        <v>34.730297429003535</v>
      </c>
      <c r="AF96" s="20">
        <v>943</v>
      </c>
      <c r="AG96" s="21">
        <v>15.84607628969921</v>
      </c>
      <c r="AH96" s="20">
        <f t="shared" si="48"/>
        <v>5008</v>
      </c>
      <c r="AI96" s="21">
        <f t="shared" si="49"/>
        <v>84.153923710300788</v>
      </c>
      <c r="AJ96" s="8"/>
      <c r="AK96" s="5"/>
      <c r="AL96" s="5"/>
    </row>
    <row r="97" spans="1:38" ht="18.75" x14ac:dyDescent="0.3">
      <c r="A97" s="5"/>
      <c r="B97" s="10" t="s">
        <v>31</v>
      </c>
      <c r="C97" s="7"/>
      <c r="D97" s="7"/>
      <c r="E97" s="7"/>
      <c r="F97" s="5">
        <v>35</v>
      </c>
      <c r="G97" s="5">
        <v>2448</v>
      </c>
      <c r="H97" s="5">
        <v>2620</v>
      </c>
      <c r="I97" s="5">
        <v>51</v>
      </c>
      <c r="J97" s="5">
        <v>3</v>
      </c>
      <c r="K97" s="5">
        <v>0</v>
      </c>
      <c r="L97" s="22">
        <v>8978</v>
      </c>
      <c r="M97" s="5">
        <v>4403</v>
      </c>
      <c r="N97" s="5">
        <v>3210</v>
      </c>
      <c r="O97" s="5">
        <v>1365</v>
      </c>
      <c r="P97" s="8">
        <v>4523</v>
      </c>
      <c r="Q97" s="8">
        <v>3499</v>
      </c>
      <c r="R97" s="8">
        <v>956</v>
      </c>
      <c r="S97" s="8">
        <v>4013</v>
      </c>
      <c r="T97" s="8">
        <v>2952</v>
      </c>
      <c r="U97" s="8">
        <v>2013</v>
      </c>
      <c r="V97" s="8">
        <v>4523</v>
      </c>
      <c r="W97" s="8">
        <v>3499</v>
      </c>
      <c r="X97" s="8">
        <v>956</v>
      </c>
      <c r="Y97" s="8">
        <v>4403</v>
      </c>
      <c r="Z97" s="8">
        <v>3210</v>
      </c>
      <c r="AA97" s="8">
        <v>1365</v>
      </c>
      <c r="AB97" s="20">
        <v>4373</v>
      </c>
      <c r="AC97" s="21">
        <v>48.707952773446202</v>
      </c>
      <c r="AD97" s="20">
        <v>3274</v>
      </c>
      <c r="AE97" s="21">
        <v>36.466919135664959</v>
      </c>
      <c r="AF97" s="20">
        <v>1331</v>
      </c>
      <c r="AG97" s="21">
        <v>14.825128090888839</v>
      </c>
      <c r="AH97" s="20">
        <f t="shared" si="48"/>
        <v>7647</v>
      </c>
      <c r="AI97" s="21">
        <f t="shared" si="49"/>
        <v>85.174871909111161</v>
      </c>
      <c r="AJ97" s="8"/>
      <c r="AK97" s="5"/>
      <c r="AL97" s="5"/>
    </row>
    <row r="98" spans="1:38" ht="18.75" x14ac:dyDescent="0.3">
      <c r="A98" s="5"/>
      <c r="B98" s="10" t="s">
        <v>32</v>
      </c>
      <c r="C98" s="7"/>
      <c r="D98" s="7"/>
      <c r="E98" s="7"/>
      <c r="F98" s="5">
        <v>64</v>
      </c>
      <c r="G98" s="5">
        <v>6272</v>
      </c>
      <c r="H98" s="5">
        <v>4535</v>
      </c>
      <c r="I98" s="5">
        <v>78</v>
      </c>
      <c r="J98" s="5">
        <v>5</v>
      </c>
      <c r="K98" s="5">
        <v>0</v>
      </c>
      <c r="L98" s="22">
        <v>7985</v>
      </c>
      <c r="M98" s="5">
        <v>5350</v>
      </c>
      <c r="N98" s="5">
        <v>2069</v>
      </c>
      <c r="O98" s="5">
        <v>566</v>
      </c>
      <c r="P98" s="8">
        <v>4208</v>
      </c>
      <c r="Q98" s="8">
        <v>2019</v>
      </c>
      <c r="R98" s="8">
        <v>1758</v>
      </c>
      <c r="S98" s="8">
        <v>5350</v>
      </c>
      <c r="T98" s="8">
        <v>2069</v>
      </c>
      <c r="U98" s="8">
        <v>566</v>
      </c>
      <c r="V98" s="8">
        <v>4591</v>
      </c>
      <c r="W98" s="8">
        <v>1968</v>
      </c>
      <c r="X98" s="8">
        <v>1426</v>
      </c>
      <c r="Y98" s="8">
        <v>4208</v>
      </c>
      <c r="Z98" s="8">
        <v>2019</v>
      </c>
      <c r="AA98" s="8">
        <v>1758</v>
      </c>
      <c r="AB98" s="20">
        <v>4741.3999999999996</v>
      </c>
      <c r="AC98" s="21">
        <v>59.378835316217902</v>
      </c>
      <c r="AD98" s="20">
        <v>2028.8</v>
      </c>
      <c r="AE98" s="21">
        <v>25.407639323731999</v>
      </c>
      <c r="AF98" s="20">
        <v>1214.8</v>
      </c>
      <c r="AG98" s="21">
        <v>15.213525360050093</v>
      </c>
      <c r="AH98" s="20">
        <f t="shared" si="48"/>
        <v>6770.2</v>
      </c>
      <c r="AI98" s="21">
        <f t="shared" si="49"/>
        <v>84.786474639949901</v>
      </c>
      <c r="AJ98" s="8"/>
      <c r="AK98" s="5"/>
      <c r="AL98" s="5"/>
    </row>
    <row r="99" spans="1:38" ht="18.75" x14ac:dyDescent="0.3">
      <c r="A99" s="5"/>
      <c r="B99" s="10" t="s">
        <v>33</v>
      </c>
      <c r="C99" s="7"/>
      <c r="D99" s="7"/>
      <c r="E99" s="7"/>
      <c r="F99" s="5">
        <v>3524</v>
      </c>
      <c r="G99" s="5">
        <v>10544</v>
      </c>
      <c r="H99" s="5">
        <v>14201</v>
      </c>
      <c r="I99" s="5">
        <v>156</v>
      </c>
      <c r="J99" s="5">
        <v>10</v>
      </c>
      <c r="K99" s="5">
        <v>0</v>
      </c>
      <c r="L99" s="22">
        <v>16500</v>
      </c>
      <c r="M99" s="5">
        <v>10100</v>
      </c>
      <c r="N99" s="5">
        <v>4521</v>
      </c>
      <c r="O99" s="5">
        <v>1879</v>
      </c>
      <c r="P99" s="8">
        <v>9856</v>
      </c>
      <c r="Q99" s="8">
        <v>5422</v>
      </c>
      <c r="R99" s="8">
        <v>1222</v>
      </c>
      <c r="S99" s="8">
        <v>9925</v>
      </c>
      <c r="T99" s="8">
        <v>5210</v>
      </c>
      <c r="U99" s="8">
        <v>1365</v>
      </c>
      <c r="V99" s="8">
        <v>8635</v>
      </c>
      <c r="W99" s="8">
        <v>6545</v>
      </c>
      <c r="X99" s="8">
        <v>1320</v>
      </c>
      <c r="Y99" s="8">
        <v>9856</v>
      </c>
      <c r="Z99" s="8">
        <v>5422</v>
      </c>
      <c r="AA99" s="8">
        <v>1222</v>
      </c>
      <c r="AB99" s="20">
        <v>9674.4</v>
      </c>
      <c r="AC99" s="21">
        <v>58.632727272727273</v>
      </c>
      <c r="AD99" s="20">
        <v>5424</v>
      </c>
      <c r="AE99" s="21">
        <v>32.872727272727275</v>
      </c>
      <c r="AF99" s="20">
        <v>1401.6</v>
      </c>
      <c r="AG99" s="21">
        <v>8.4945454545454542</v>
      </c>
      <c r="AH99" s="20">
        <f t="shared" si="48"/>
        <v>15098.4</v>
      </c>
      <c r="AI99" s="21">
        <f t="shared" si="49"/>
        <v>91.50545454545454</v>
      </c>
      <c r="AJ99" s="8"/>
      <c r="AK99" s="5"/>
      <c r="AL99" s="5"/>
    </row>
    <row r="100" spans="1:38" ht="18.75" x14ac:dyDescent="0.3">
      <c r="A100" s="5"/>
      <c r="B100" s="10" t="s">
        <v>34</v>
      </c>
      <c r="C100" s="7"/>
      <c r="D100" s="7"/>
      <c r="E100" s="7"/>
      <c r="F100" s="5">
        <v>3560</v>
      </c>
      <c r="G100" s="5">
        <v>18948</v>
      </c>
      <c r="H100" s="5">
        <v>22537</v>
      </c>
      <c r="I100" s="5">
        <v>488</v>
      </c>
      <c r="J100" s="5">
        <v>620</v>
      </c>
      <c r="K100" s="5">
        <v>0</v>
      </c>
      <c r="L100" s="22">
        <v>6925</v>
      </c>
      <c r="M100" s="5">
        <v>5595</v>
      </c>
      <c r="N100" s="5">
        <v>1051</v>
      </c>
      <c r="O100" s="5">
        <v>279</v>
      </c>
      <c r="P100" s="8">
        <v>3781</v>
      </c>
      <c r="Q100" s="8">
        <v>2100</v>
      </c>
      <c r="R100" s="8">
        <v>1044</v>
      </c>
      <c r="S100" s="8">
        <v>4622</v>
      </c>
      <c r="T100" s="8">
        <v>1276</v>
      </c>
      <c r="U100" s="8">
        <v>1027</v>
      </c>
      <c r="V100" s="8">
        <v>3781</v>
      </c>
      <c r="W100" s="8">
        <v>2100</v>
      </c>
      <c r="X100" s="8">
        <v>1044</v>
      </c>
      <c r="Y100" s="8">
        <v>5595</v>
      </c>
      <c r="Z100" s="8">
        <v>1051</v>
      </c>
      <c r="AA100" s="8">
        <v>279</v>
      </c>
      <c r="AB100" s="20">
        <v>4674.8</v>
      </c>
      <c r="AC100" s="21">
        <v>67.506137184115516</v>
      </c>
      <c r="AD100" s="20">
        <v>1515.6</v>
      </c>
      <c r="AE100" s="21">
        <v>21.885920577617327</v>
      </c>
      <c r="AF100" s="20">
        <v>734.6</v>
      </c>
      <c r="AG100" s="21">
        <v>10.607942238267148</v>
      </c>
      <c r="AH100" s="20">
        <f t="shared" si="48"/>
        <v>6190.4</v>
      </c>
      <c r="AI100" s="21">
        <f t="shared" si="49"/>
        <v>89.392057761732858</v>
      </c>
      <c r="AJ100" s="8"/>
      <c r="AK100" s="8"/>
      <c r="AL100" s="8"/>
    </row>
    <row r="101" spans="1:38" ht="18.75" x14ac:dyDescent="0.3">
      <c r="A101" s="5">
        <v>13</v>
      </c>
      <c r="B101" s="27" t="s">
        <v>46</v>
      </c>
      <c r="C101" s="28"/>
      <c r="D101" s="28"/>
      <c r="E101" s="28"/>
      <c r="F101" s="29">
        <f>F103+F104+F105+F106+F107+F108</f>
        <v>586</v>
      </c>
      <c r="G101" s="29">
        <f t="shared" ref="G101:K101" si="50">G103+G104+G105+G106+G107+G108</f>
        <v>1006</v>
      </c>
      <c r="H101" s="29">
        <f t="shared" si="50"/>
        <v>1173</v>
      </c>
      <c r="I101" s="29">
        <f t="shared" si="50"/>
        <v>233</v>
      </c>
      <c r="J101" s="29">
        <f t="shared" si="50"/>
        <v>431</v>
      </c>
      <c r="K101" s="29">
        <f t="shared" si="50"/>
        <v>0</v>
      </c>
      <c r="L101" s="30">
        <f>L103+L104+L105+L106+L107+L108</f>
        <v>35821</v>
      </c>
      <c r="M101" s="30">
        <f>M103+M104+M105+M106+M107+M108</f>
        <v>22094.5</v>
      </c>
      <c r="N101" s="30">
        <f t="shared" ref="N101:AA101" si="51">N103+N104+N105+N106+N107+N108</f>
        <v>11517.5</v>
      </c>
      <c r="O101" s="30">
        <f t="shared" si="51"/>
        <v>2209</v>
      </c>
      <c r="P101" s="30">
        <f t="shared" si="51"/>
        <v>18398</v>
      </c>
      <c r="Q101" s="30">
        <f t="shared" si="51"/>
        <v>13814</v>
      </c>
      <c r="R101" s="30">
        <f t="shared" si="51"/>
        <v>3609</v>
      </c>
      <c r="S101" s="30">
        <f t="shared" si="51"/>
        <v>19506.2</v>
      </c>
      <c r="T101" s="30">
        <f t="shared" si="51"/>
        <v>13681.8</v>
      </c>
      <c r="U101" s="30">
        <f t="shared" si="51"/>
        <v>2634</v>
      </c>
      <c r="V101" s="30">
        <f t="shared" si="51"/>
        <v>20362</v>
      </c>
      <c r="W101" s="30">
        <f t="shared" si="51"/>
        <v>13159</v>
      </c>
      <c r="X101" s="30">
        <f t="shared" si="51"/>
        <v>2300</v>
      </c>
      <c r="Y101" s="30">
        <f t="shared" si="51"/>
        <v>20509.53</v>
      </c>
      <c r="Z101" s="30">
        <f t="shared" si="51"/>
        <v>12972.970000000001</v>
      </c>
      <c r="AA101" s="30">
        <f t="shared" si="51"/>
        <v>2338.5</v>
      </c>
      <c r="AB101" s="30">
        <f>(M101+P101+S101+V101+Y101)/5</f>
        <v>20174.045999999998</v>
      </c>
      <c r="AC101" s="31">
        <f>AB101*100/L101</f>
        <v>56.319047486111494</v>
      </c>
      <c r="AD101" s="30">
        <f>(N101+Q101+T101+W101+Z101)/5</f>
        <v>13029.054</v>
      </c>
      <c r="AE101" s="31">
        <f>AD101*100/L101</f>
        <v>36.372669663046814</v>
      </c>
      <c r="AF101" s="30">
        <f>(O101+R101+U101+X101+AA101)/5</f>
        <v>2618.1</v>
      </c>
      <c r="AG101" s="31">
        <f>AF101*100/L101</f>
        <v>7.3088411825465505</v>
      </c>
      <c r="AH101" s="30">
        <f>AB101+AD101</f>
        <v>33203.1</v>
      </c>
      <c r="AI101" s="31">
        <f>AH101*100/L101</f>
        <v>92.691717149158322</v>
      </c>
      <c r="AJ101" s="29">
        <f>L107+L108</f>
        <v>9888</v>
      </c>
      <c r="AK101" s="30">
        <f>AB107+AB108+AD107+AD108</f>
        <v>9261.4</v>
      </c>
      <c r="AL101" s="31">
        <f>AK101*100/AJ101</f>
        <v>93.663025889967642</v>
      </c>
    </row>
    <row r="102" spans="1:38" ht="18.75" x14ac:dyDescent="0.3">
      <c r="A102" s="5"/>
      <c r="B102" s="27" t="s">
        <v>16</v>
      </c>
      <c r="C102" s="28"/>
      <c r="D102" s="28"/>
      <c r="E102" s="28"/>
      <c r="F102" s="29"/>
      <c r="G102" s="29"/>
      <c r="H102" s="29"/>
      <c r="I102" s="29"/>
      <c r="J102" s="29"/>
      <c r="K102" s="29"/>
      <c r="L102" s="29"/>
      <c r="M102" s="31">
        <v>39</v>
      </c>
      <c r="N102" s="31">
        <v>47</v>
      </c>
      <c r="O102" s="31">
        <v>14.3</v>
      </c>
      <c r="P102" s="31">
        <v>29.76</v>
      </c>
      <c r="Q102" s="31">
        <v>50.08</v>
      </c>
      <c r="R102" s="31">
        <v>20.170000000000002</v>
      </c>
      <c r="S102" s="31">
        <v>31.22</v>
      </c>
      <c r="T102" s="31">
        <v>50.07</v>
      </c>
      <c r="U102" s="31">
        <v>18.71</v>
      </c>
      <c r="V102" s="31">
        <v>33.78</v>
      </c>
      <c r="W102" s="31">
        <v>50.08</v>
      </c>
      <c r="X102" s="31">
        <v>16.14</v>
      </c>
      <c r="Y102" s="31">
        <v>34.119999999999997</v>
      </c>
      <c r="Z102" s="31">
        <v>49.56</v>
      </c>
      <c r="AA102" s="31">
        <v>16.32</v>
      </c>
      <c r="AB102" s="30"/>
      <c r="AC102" s="31"/>
      <c r="AD102" s="30"/>
      <c r="AE102" s="31"/>
      <c r="AF102" s="30"/>
      <c r="AG102" s="31"/>
      <c r="AH102" s="30"/>
      <c r="AI102" s="31"/>
      <c r="AJ102" s="29"/>
      <c r="AK102" s="30"/>
      <c r="AL102" s="29"/>
    </row>
    <row r="103" spans="1:38" ht="18.75" x14ac:dyDescent="0.3">
      <c r="A103" s="5"/>
      <c r="B103" s="10" t="s">
        <v>29</v>
      </c>
      <c r="C103" s="7"/>
      <c r="D103" s="7"/>
      <c r="E103" s="7"/>
      <c r="F103" s="5">
        <v>84</v>
      </c>
      <c r="G103" s="5">
        <v>94</v>
      </c>
      <c r="H103" s="5">
        <v>104</v>
      </c>
      <c r="I103" s="5">
        <v>5</v>
      </c>
      <c r="J103" s="5">
        <v>67</v>
      </c>
      <c r="K103" s="5">
        <v>0</v>
      </c>
      <c r="L103" s="22">
        <v>1403</v>
      </c>
      <c r="M103" s="8">
        <v>654</v>
      </c>
      <c r="N103" s="8">
        <v>569</v>
      </c>
      <c r="O103" s="8">
        <v>180</v>
      </c>
      <c r="P103" s="8">
        <v>548</v>
      </c>
      <c r="Q103" s="8">
        <v>616</v>
      </c>
      <c r="R103" s="8">
        <v>239</v>
      </c>
      <c r="S103" s="8">
        <v>562</v>
      </c>
      <c r="T103" s="8">
        <v>613</v>
      </c>
      <c r="U103" s="8">
        <v>228</v>
      </c>
      <c r="V103" s="8">
        <v>617</v>
      </c>
      <c r="W103" s="8">
        <v>566</v>
      </c>
      <c r="X103" s="8">
        <v>220</v>
      </c>
      <c r="Y103" s="8">
        <v>623.6</v>
      </c>
      <c r="Z103" s="8">
        <v>579.4</v>
      </c>
      <c r="AA103" s="8">
        <v>200</v>
      </c>
      <c r="AB103" s="20">
        <f>(M103+P103+S103+V103+Y103)/5</f>
        <v>600.91999999999996</v>
      </c>
      <c r="AC103" s="21">
        <v>42</v>
      </c>
      <c r="AD103" s="20">
        <f>(N103+Q103+T103+W103+Z103)/5</f>
        <v>588.68000000000006</v>
      </c>
      <c r="AE103" s="21">
        <v>42</v>
      </c>
      <c r="AF103" s="20">
        <f>(O103+R103+U103+X103+AA103)/5</f>
        <v>213.4</v>
      </c>
      <c r="AG103" s="21">
        <v>16</v>
      </c>
      <c r="AH103" s="20">
        <f>AB103+AD103</f>
        <v>1189.5999999999999</v>
      </c>
      <c r="AI103" s="21">
        <f>AH103*100/L103</f>
        <v>84.789736279401268</v>
      </c>
      <c r="AJ103" s="8"/>
      <c r="AK103" s="8"/>
      <c r="AL103" s="5"/>
    </row>
    <row r="104" spans="1:38" ht="18.75" x14ac:dyDescent="0.3">
      <c r="A104" s="5"/>
      <c r="B104" s="10" t="s">
        <v>30</v>
      </c>
      <c r="C104" s="7"/>
      <c r="D104" s="7"/>
      <c r="E104" s="7"/>
      <c r="F104" s="5">
        <v>118</v>
      </c>
      <c r="G104" s="5">
        <v>195</v>
      </c>
      <c r="H104" s="5">
        <v>240</v>
      </c>
      <c r="I104" s="5">
        <v>28</v>
      </c>
      <c r="J104" s="5">
        <v>83</v>
      </c>
      <c r="K104" s="5">
        <v>0</v>
      </c>
      <c r="L104" s="22">
        <v>6527</v>
      </c>
      <c r="M104" s="8">
        <v>3499</v>
      </c>
      <c r="N104" s="8">
        <v>2534</v>
      </c>
      <c r="O104" s="8">
        <v>494</v>
      </c>
      <c r="P104" s="8">
        <v>3015</v>
      </c>
      <c r="Q104" s="8">
        <v>2831</v>
      </c>
      <c r="R104" s="8">
        <v>681</v>
      </c>
      <c r="S104" s="8">
        <v>3089</v>
      </c>
      <c r="T104" s="8">
        <v>2855</v>
      </c>
      <c r="U104" s="8">
        <v>583</v>
      </c>
      <c r="V104" s="8">
        <v>3223</v>
      </c>
      <c r="W104" s="8">
        <v>2776</v>
      </c>
      <c r="X104" s="8">
        <v>528</v>
      </c>
      <c r="Y104" s="8">
        <v>3563</v>
      </c>
      <c r="Z104" s="8">
        <v>2495</v>
      </c>
      <c r="AA104" s="8">
        <v>469</v>
      </c>
      <c r="AB104" s="20">
        <f t="shared" ref="AB104:AB108" si="52">(M104+P104+S104+V104+Y104)/5</f>
        <v>3277.8</v>
      </c>
      <c r="AC104" s="21">
        <v>51</v>
      </c>
      <c r="AD104" s="20">
        <f t="shared" ref="AD104:AD108" si="53">(N104+Q104+T104+W104+Z104)/5</f>
        <v>2698.2</v>
      </c>
      <c r="AE104" s="21">
        <v>40</v>
      </c>
      <c r="AF104" s="20">
        <f t="shared" ref="AF104:AF108" si="54">(O104+R104+U104+X104+AA104)/5</f>
        <v>551</v>
      </c>
      <c r="AG104" s="21">
        <v>9</v>
      </c>
      <c r="AH104" s="20">
        <f t="shared" ref="AH104:AH108" si="55">AB104+AD104</f>
        <v>5976</v>
      </c>
      <c r="AI104" s="21">
        <f t="shared" ref="AI104:AI108" si="56">AH104*100/L104</f>
        <v>91.558143097901024</v>
      </c>
      <c r="AJ104" s="8"/>
      <c r="AK104" s="8"/>
      <c r="AL104" s="5"/>
    </row>
    <row r="105" spans="1:38" ht="18.75" x14ac:dyDescent="0.3">
      <c r="A105" s="5"/>
      <c r="B105" s="10" t="s">
        <v>31</v>
      </c>
      <c r="C105" s="7"/>
      <c r="D105" s="7"/>
      <c r="E105" s="7"/>
      <c r="F105" s="5">
        <v>120</v>
      </c>
      <c r="G105" s="5">
        <v>247</v>
      </c>
      <c r="H105" s="5">
        <v>294</v>
      </c>
      <c r="I105" s="5">
        <v>39</v>
      </c>
      <c r="J105" s="5">
        <v>88</v>
      </c>
      <c r="K105" s="5">
        <v>0</v>
      </c>
      <c r="L105" s="22">
        <v>8799</v>
      </c>
      <c r="M105" s="8">
        <v>5253</v>
      </c>
      <c r="N105" s="8">
        <v>3041</v>
      </c>
      <c r="O105" s="8">
        <v>505</v>
      </c>
      <c r="P105" s="8">
        <v>4153</v>
      </c>
      <c r="Q105" s="8">
        <v>3805</v>
      </c>
      <c r="R105" s="8">
        <v>841</v>
      </c>
      <c r="S105" s="8">
        <v>4546.2</v>
      </c>
      <c r="T105" s="8">
        <v>3569.8</v>
      </c>
      <c r="U105" s="8">
        <v>683</v>
      </c>
      <c r="V105" s="8">
        <v>4805</v>
      </c>
      <c r="W105" s="8">
        <v>3405</v>
      </c>
      <c r="X105" s="8">
        <v>589</v>
      </c>
      <c r="Y105" s="8">
        <v>4890.6000000000004</v>
      </c>
      <c r="Z105" s="8">
        <v>3325.9</v>
      </c>
      <c r="AA105" s="8">
        <v>582.5</v>
      </c>
      <c r="AB105" s="20">
        <f t="shared" si="52"/>
        <v>4729.5600000000004</v>
      </c>
      <c r="AC105" s="21">
        <v>55</v>
      </c>
      <c r="AD105" s="20">
        <f t="shared" si="53"/>
        <v>3429.34</v>
      </c>
      <c r="AE105" s="21">
        <v>38</v>
      </c>
      <c r="AF105" s="20">
        <f t="shared" si="54"/>
        <v>640.1</v>
      </c>
      <c r="AG105" s="21">
        <v>7</v>
      </c>
      <c r="AH105" s="20">
        <f t="shared" si="55"/>
        <v>8158.9000000000005</v>
      </c>
      <c r="AI105" s="21">
        <f t="shared" si="56"/>
        <v>92.725309694283439</v>
      </c>
      <c r="AJ105" s="8"/>
      <c r="AK105" s="5"/>
      <c r="AL105" s="5"/>
    </row>
    <row r="106" spans="1:38" ht="18.75" x14ac:dyDescent="0.3">
      <c r="A106" s="5"/>
      <c r="B106" s="10" t="s">
        <v>32</v>
      </c>
      <c r="C106" s="7"/>
      <c r="D106" s="7"/>
      <c r="E106" s="7"/>
      <c r="F106" s="5">
        <v>120</v>
      </c>
      <c r="G106" s="5">
        <v>230</v>
      </c>
      <c r="H106" s="5">
        <v>282</v>
      </c>
      <c r="I106" s="5">
        <v>48</v>
      </c>
      <c r="J106" s="5">
        <v>82</v>
      </c>
      <c r="K106" s="5">
        <v>0</v>
      </c>
      <c r="L106" s="22">
        <v>9204</v>
      </c>
      <c r="M106" s="8">
        <v>5920.5</v>
      </c>
      <c r="N106" s="8">
        <v>2880.5</v>
      </c>
      <c r="O106" s="8">
        <v>403</v>
      </c>
      <c r="P106" s="8">
        <v>4842</v>
      </c>
      <c r="Q106" s="8">
        <v>3668</v>
      </c>
      <c r="R106" s="8">
        <v>694</v>
      </c>
      <c r="S106" s="8">
        <v>5108</v>
      </c>
      <c r="T106" s="8">
        <v>3487</v>
      </c>
      <c r="U106" s="8">
        <v>610</v>
      </c>
      <c r="V106" s="8">
        <v>5251</v>
      </c>
      <c r="W106" s="8">
        <v>3425</v>
      </c>
      <c r="X106" s="8">
        <v>528</v>
      </c>
      <c r="Y106" s="8">
        <v>4943.33</v>
      </c>
      <c r="Z106" s="8">
        <v>3560.67</v>
      </c>
      <c r="AA106" s="8">
        <v>700</v>
      </c>
      <c r="AB106" s="20">
        <f t="shared" si="52"/>
        <v>5212.9660000000003</v>
      </c>
      <c r="AC106" s="21">
        <v>57</v>
      </c>
      <c r="AD106" s="20">
        <f t="shared" si="53"/>
        <v>3404.2339999999995</v>
      </c>
      <c r="AE106" s="21">
        <v>36</v>
      </c>
      <c r="AF106" s="20">
        <f t="shared" si="54"/>
        <v>587</v>
      </c>
      <c r="AG106" s="21">
        <v>7</v>
      </c>
      <c r="AH106" s="20">
        <f t="shared" si="55"/>
        <v>8617.2000000000007</v>
      </c>
      <c r="AI106" s="21">
        <f t="shared" si="56"/>
        <v>93.624511082138213</v>
      </c>
      <c r="AJ106" s="8"/>
      <c r="AK106" s="5"/>
      <c r="AL106" s="5"/>
    </row>
    <row r="107" spans="1:38" ht="18.75" x14ac:dyDescent="0.3">
      <c r="A107" s="5"/>
      <c r="B107" s="10" t="s">
        <v>33</v>
      </c>
      <c r="C107" s="7"/>
      <c r="D107" s="7"/>
      <c r="E107" s="7"/>
      <c r="F107" s="5">
        <v>120</v>
      </c>
      <c r="G107" s="5">
        <v>41</v>
      </c>
      <c r="H107" s="5">
        <v>99</v>
      </c>
      <c r="I107" s="5">
        <v>35</v>
      </c>
      <c r="J107" s="5">
        <v>71</v>
      </c>
      <c r="K107" s="5">
        <v>0</v>
      </c>
      <c r="L107" s="22">
        <v>6840</v>
      </c>
      <c r="M107" s="8">
        <v>4454</v>
      </c>
      <c r="N107" s="8">
        <v>1869</v>
      </c>
      <c r="O107" s="8">
        <v>517</v>
      </c>
      <c r="P107" s="8">
        <v>3861</v>
      </c>
      <c r="Q107" s="8">
        <v>2207</v>
      </c>
      <c r="R107" s="8">
        <v>772</v>
      </c>
      <c r="S107" s="8">
        <v>4086</v>
      </c>
      <c r="T107" s="8">
        <v>2396</v>
      </c>
      <c r="U107" s="8">
        <v>358</v>
      </c>
      <c r="V107" s="8">
        <v>4335</v>
      </c>
      <c r="W107" s="8">
        <v>2206</v>
      </c>
      <c r="X107" s="8">
        <v>299</v>
      </c>
      <c r="Y107" s="8">
        <v>4344</v>
      </c>
      <c r="Z107" s="8">
        <v>2242</v>
      </c>
      <c r="AA107" s="8">
        <v>254</v>
      </c>
      <c r="AB107" s="20">
        <f t="shared" si="52"/>
        <v>4216</v>
      </c>
      <c r="AC107" s="21">
        <v>62</v>
      </c>
      <c r="AD107" s="20">
        <f t="shared" si="53"/>
        <v>2184</v>
      </c>
      <c r="AE107" s="21">
        <v>31</v>
      </c>
      <c r="AF107" s="20">
        <f t="shared" si="54"/>
        <v>440</v>
      </c>
      <c r="AG107" s="21">
        <v>7</v>
      </c>
      <c r="AH107" s="20">
        <f t="shared" si="55"/>
        <v>6400</v>
      </c>
      <c r="AI107" s="21">
        <f t="shared" si="56"/>
        <v>93.567251461988306</v>
      </c>
      <c r="AJ107" s="8"/>
      <c r="AK107" s="5"/>
      <c r="AL107" s="5"/>
    </row>
    <row r="108" spans="1:38" ht="18.75" x14ac:dyDescent="0.3">
      <c r="A108" s="5"/>
      <c r="B108" s="10" t="s">
        <v>34</v>
      </c>
      <c r="C108" s="7"/>
      <c r="D108" s="7"/>
      <c r="E108" s="7"/>
      <c r="F108" s="5">
        <v>24</v>
      </c>
      <c r="G108" s="5">
        <v>199</v>
      </c>
      <c r="H108" s="5">
        <v>154</v>
      </c>
      <c r="I108" s="5">
        <v>78</v>
      </c>
      <c r="J108" s="5">
        <v>40</v>
      </c>
      <c r="K108" s="5">
        <v>0</v>
      </c>
      <c r="L108" s="22">
        <v>3048</v>
      </c>
      <c r="M108" s="8">
        <v>2314</v>
      </c>
      <c r="N108" s="8">
        <v>624</v>
      </c>
      <c r="O108" s="8">
        <v>110</v>
      </c>
      <c r="P108" s="8">
        <v>1979</v>
      </c>
      <c r="Q108" s="8">
        <v>687</v>
      </c>
      <c r="R108" s="8">
        <v>382</v>
      </c>
      <c r="S108" s="8">
        <v>2115</v>
      </c>
      <c r="T108" s="8">
        <v>761</v>
      </c>
      <c r="U108" s="8">
        <v>172</v>
      </c>
      <c r="V108" s="8">
        <v>2131</v>
      </c>
      <c r="W108" s="8">
        <v>781</v>
      </c>
      <c r="X108" s="8">
        <v>136</v>
      </c>
      <c r="Y108" s="8">
        <v>2145</v>
      </c>
      <c r="Z108" s="8">
        <v>770</v>
      </c>
      <c r="AA108" s="8">
        <v>133</v>
      </c>
      <c r="AB108" s="20">
        <f t="shared" si="52"/>
        <v>2136.8000000000002</v>
      </c>
      <c r="AC108" s="21">
        <v>70.111548556430449</v>
      </c>
      <c r="AD108" s="20">
        <f t="shared" si="53"/>
        <v>724.6</v>
      </c>
      <c r="AE108" s="21">
        <v>24.8</v>
      </c>
      <c r="AF108" s="20">
        <f t="shared" si="54"/>
        <v>186.6</v>
      </c>
      <c r="AG108" s="21">
        <v>6</v>
      </c>
      <c r="AH108" s="20">
        <f t="shared" si="55"/>
        <v>2861.4</v>
      </c>
      <c r="AI108" s="21">
        <f t="shared" si="56"/>
        <v>93.877952755905511</v>
      </c>
      <c r="AJ108" s="8"/>
      <c r="AK108" s="8"/>
      <c r="AL108" s="8"/>
    </row>
    <row r="109" spans="1:38" ht="18.75" x14ac:dyDescent="0.3">
      <c r="A109" s="5">
        <v>14</v>
      </c>
      <c r="B109" s="27" t="s">
        <v>47</v>
      </c>
      <c r="C109" s="28"/>
      <c r="D109" s="28"/>
      <c r="E109" s="28"/>
      <c r="F109" s="29">
        <f>F111+F112+F113+F114+F115+F116</f>
        <v>325</v>
      </c>
      <c r="G109" s="29">
        <f t="shared" ref="G109:AA109" si="57">G111+G112+G113+G114+G115+G116</f>
        <v>1372</v>
      </c>
      <c r="H109" s="29">
        <f t="shared" si="57"/>
        <v>459</v>
      </c>
      <c r="I109" s="29">
        <f t="shared" si="57"/>
        <v>942</v>
      </c>
      <c r="J109" s="29">
        <f t="shared" si="57"/>
        <v>296</v>
      </c>
      <c r="K109" s="29">
        <f t="shared" si="57"/>
        <v>0</v>
      </c>
      <c r="L109" s="29">
        <f t="shared" si="57"/>
        <v>20370</v>
      </c>
      <c r="M109" s="29">
        <f t="shared" si="57"/>
        <v>16847</v>
      </c>
      <c r="N109" s="29">
        <f t="shared" si="57"/>
        <v>2963</v>
      </c>
      <c r="O109" s="29">
        <f t="shared" si="57"/>
        <v>560</v>
      </c>
      <c r="P109" s="29">
        <f t="shared" si="57"/>
        <v>15501</v>
      </c>
      <c r="Q109" s="29">
        <f t="shared" si="57"/>
        <v>3833</v>
      </c>
      <c r="R109" s="29">
        <f t="shared" si="57"/>
        <v>1036</v>
      </c>
      <c r="S109" s="29">
        <f t="shared" si="57"/>
        <v>15858</v>
      </c>
      <c r="T109" s="29">
        <f t="shared" si="57"/>
        <v>3730</v>
      </c>
      <c r="U109" s="29">
        <f t="shared" si="57"/>
        <v>782</v>
      </c>
      <c r="V109" s="29">
        <f t="shared" si="57"/>
        <v>16374</v>
      </c>
      <c r="W109" s="29">
        <f t="shared" si="57"/>
        <v>3278</v>
      </c>
      <c r="X109" s="29">
        <f t="shared" si="57"/>
        <v>718</v>
      </c>
      <c r="Y109" s="29">
        <f t="shared" si="57"/>
        <v>16336</v>
      </c>
      <c r="Z109" s="29">
        <f t="shared" si="57"/>
        <v>3373</v>
      </c>
      <c r="AA109" s="29">
        <f t="shared" si="57"/>
        <v>661</v>
      </c>
      <c r="AB109" s="30">
        <f>(M109+P109+S109+V109+Y109)/5</f>
        <v>16183.2</v>
      </c>
      <c r="AC109" s="31">
        <f>AB109*100/L109</f>
        <v>79.446244477172314</v>
      </c>
      <c r="AD109" s="30">
        <f>(N109+Q109+T109+W109+Z109)/5</f>
        <v>3435.4</v>
      </c>
      <c r="AE109" s="31">
        <f>AD109*100/L109</f>
        <v>16.864997545409917</v>
      </c>
      <c r="AF109" s="30">
        <f>(O109+R109+U109+X109+AA109)/5</f>
        <v>751.4</v>
      </c>
      <c r="AG109" s="31">
        <f>AF109*100/L109</f>
        <v>3.6887579774177714</v>
      </c>
      <c r="AH109" s="30">
        <f>AB109+AD109</f>
        <v>19618.600000000002</v>
      </c>
      <c r="AI109" s="31">
        <f>AH109*100/L109</f>
        <v>96.311242022582235</v>
      </c>
      <c r="AJ109" s="29">
        <f>L115+L116</f>
        <v>6388</v>
      </c>
      <c r="AK109" s="30">
        <f>AB115+AB116+AD115+AD116</f>
        <v>6315.4</v>
      </c>
      <c r="AL109" s="31">
        <f>AK109*100/AJ109</f>
        <v>98.863494051346279</v>
      </c>
    </row>
    <row r="110" spans="1:38" ht="18.75" x14ac:dyDescent="0.3">
      <c r="A110" s="5"/>
      <c r="B110" s="27" t="s">
        <v>16</v>
      </c>
      <c r="C110" s="28"/>
      <c r="D110" s="28"/>
      <c r="E110" s="28"/>
      <c r="F110" s="29"/>
      <c r="G110" s="29"/>
      <c r="H110" s="29"/>
      <c r="I110" s="29"/>
      <c r="J110" s="29"/>
      <c r="K110" s="29"/>
      <c r="L110" s="29"/>
      <c r="M110" s="31">
        <v>52.260589075141453</v>
      </c>
      <c r="N110" s="31">
        <v>39.172968113796202</v>
      </c>
      <c r="O110" s="31">
        <v>8.5664428110623447</v>
      </c>
      <c r="P110" s="31">
        <v>38.882132092432975</v>
      </c>
      <c r="Q110" s="31">
        <v>46.523187562794142</v>
      </c>
      <c r="R110" s="31">
        <v>14.594680344772884</v>
      </c>
      <c r="S110" s="31">
        <v>38.522553011474805</v>
      </c>
      <c r="T110" s="31">
        <v>47.697107503569349</v>
      </c>
      <c r="U110" s="31">
        <v>13.780339484955846</v>
      </c>
      <c r="V110" s="31">
        <v>39.151816403151606</v>
      </c>
      <c r="W110" s="31">
        <v>46.745280524562425</v>
      </c>
      <c r="X110" s="31">
        <v>14.102903072285971</v>
      </c>
      <c r="Y110" s="31">
        <v>42.076040399767329</v>
      </c>
      <c r="Z110" s="31">
        <v>45.687694992332503</v>
      </c>
      <c r="AA110" s="31">
        <v>12.236264607900164</v>
      </c>
      <c r="AB110" s="30"/>
      <c r="AC110" s="31"/>
      <c r="AD110" s="30"/>
      <c r="AE110" s="31"/>
      <c r="AF110" s="30"/>
      <c r="AG110" s="31"/>
      <c r="AH110" s="30"/>
      <c r="AI110" s="31"/>
      <c r="AJ110" s="29"/>
      <c r="AK110" s="30"/>
      <c r="AL110" s="29"/>
    </row>
    <row r="111" spans="1:38" ht="16.899999999999999" customHeight="1" x14ac:dyDescent="0.3">
      <c r="A111" s="5"/>
      <c r="B111" s="10" t="s">
        <v>29</v>
      </c>
      <c r="C111" s="7"/>
      <c r="D111" s="7"/>
      <c r="E111" s="7"/>
      <c r="F111" s="5">
        <v>4</v>
      </c>
      <c r="G111" s="5">
        <v>44</v>
      </c>
      <c r="H111" s="5">
        <v>19</v>
      </c>
      <c r="I111" s="5">
        <v>21</v>
      </c>
      <c r="J111" s="5">
        <v>8</v>
      </c>
      <c r="K111" s="5">
        <v>0</v>
      </c>
      <c r="L111" s="22">
        <v>376</v>
      </c>
      <c r="M111" s="5">
        <v>218</v>
      </c>
      <c r="N111" s="5">
        <v>129</v>
      </c>
      <c r="O111" s="5">
        <v>29</v>
      </c>
      <c r="P111" s="8">
        <v>182</v>
      </c>
      <c r="Q111" s="8">
        <v>137</v>
      </c>
      <c r="R111" s="8">
        <v>57</v>
      </c>
      <c r="S111" s="8">
        <v>183</v>
      </c>
      <c r="T111" s="8">
        <v>159</v>
      </c>
      <c r="U111" s="8">
        <v>34</v>
      </c>
      <c r="V111" s="8">
        <v>226</v>
      </c>
      <c r="W111" s="8">
        <v>121</v>
      </c>
      <c r="X111" s="8">
        <v>29</v>
      </c>
      <c r="Y111" s="8">
        <v>230</v>
      </c>
      <c r="Z111" s="8">
        <v>123</v>
      </c>
      <c r="AA111" s="8">
        <v>23</v>
      </c>
      <c r="AB111" s="20">
        <v>207.8</v>
      </c>
      <c r="AC111" s="21">
        <v>55.265957446808514</v>
      </c>
      <c r="AD111" s="20">
        <v>133.80000000000001</v>
      </c>
      <c r="AE111" s="21">
        <v>35.585106382978729</v>
      </c>
      <c r="AF111" s="20">
        <v>34.4</v>
      </c>
      <c r="AG111" s="21">
        <v>9.1489361702127656</v>
      </c>
      <c r="AH111" s="20">
        <f>AB111+AD111</f>
        <v>341.6</v>
      </c>
      <c r="AI111" s="21">
        <f>AH111*100/L111</f>
        <v>90.851063829787236</v>
      </c>
      <c r="AJ111" s="8"/>
      <c r="AK111" s="5"/>
      <c r="AL111" s="5"/>
    </row>
    <row r="112" spans="1:38" ht="18.75" x14ac:dyDescent="0.3">
      <c r="A112" s="5"/>
      <c r="B112" s="10" t="s">
        <v>30</v>
      </c>
      <c r="C112" s="7"/>
      <c r="D112" s="7"/>
      <c r="E112" s="7"/>
      <c r="F112" s="5">
        <v>58</v>
      </c>
      <c r="G112" s="5">
        <v>213</v>
      </c>
      <c r="H112" s="5">
        <v>65</v>
      </c>
      <c r="I112" s="5">
        <v>141</v>
      </c>
      <c r="J112" s="5">
        <v>65</v>
      </c>
      <c r="K112" s="5">
        <v>0</v>
      </c>
      <c r="L112" s="22">
        <v>2830</v>
      </c>
      <c r="M112" s="8">
        <v>1908</v>
      </c>
      <c r="N112" s="8">
        <v>758</v>
      </c>
      <c r="O112" s="8">
        <v>164</v>
      </c>
      <c r="P112" s="8">
        <v>1555</v>
      </c>
      <c r="Q112" s="8">
        <v>970</v>
      </c>
      <c r="R112" s="8">
        <v>305</v>
      </c>
      <c r="S112" s="8">
        <v>1556</v>
      </c>
      <c r="T112" s="8">
        <v>1021</v>
      </c>
      <c r="U112" s="8">
        <v>253</v>
      </c>
      <c r="V112" s="8">
        <v>1801</v>
      </c>
      <c r="W112" s="8">
        <v>859</v>
      </c>
      <c r="X112" s="8">
        <v>170</v>
      </c>
      <c r="Y112" s="8">
        <v>1900</v>
      </c>
      <c r="Z112" s="8">
        <v>797</v>
      </c>
      <c r="AA112" s="8">
        <v>133</v>
      </c>
      <c r="AB112" s="20">
        <v>1744</v>
      </c>
      <c r="AC112" s="21">
        <v>61.625441696113072</v>
      </c>
      <c r="AD112" s="20">
        <v>881</v>
      </c>
      <c r="AE112" s="21">
        <v>31.130742049469966</v>
      </c>
      <c r="AF112" s="20">
        <v>205</v>
      </c>
      <c r="AG112" s="21">
        <v>7.2438162544169611</v>
      </c>
      <c r="AH112" s="20">
        <f t="shared" ref="AH112:AH116" si="58">AB112+AD112</f>
        <v>2625</v>
      </c>
      <c r="AI112" s="21">
        <f t="shared" ref="AI112:AI116" si="59">AH112*100/L112</f>
        <v>92.756183745583044</v>
      </c>
      <c r="AJ112" s="8"/>
      <c r="AK112" s="5"/>
      <c r="AL112" s="5"/>
    </row>
    <row r="113" spans="1:38" ht="18.75" x14ac:dyDescent="0.3">
      <c r="A113" s="5"/>
      <c r="B113" s="10" t="s">
        <v>31</v>
      </c>
      <c r="C113" s="7"/>
      <c r="D113" s="7"/>
      <c r="E113" s="7"/>
      <c r="F113" s="5">
        <v>77</v>
      </c>
      <c r="G113" s="5">
        <v>361</v>
      </c>
      <c r="H113" s="5">
        <v>118</v>
      </c>
      <c r="I113" s="5">
        <v>233</v>
      </c>
      <c r="J113" s="5">
        <v>87</v>
      </c>
      <c r="K113" s="5">
        <v>0</v>
      </c>
      <c r="L113" s="22">
        <v>5013</v>
      </c>
      <c r="M113" s="8">
        <v>3704</v>
      </c>
      <c r="N113" s="8">
        <v>1111</v>
      </c>
      <c r="O113" s="8">
        <v>198</v>
      </c>
      <c r="P113" s="8">
        <v>3173</v>
      </c>
      <c r="Q113" s="8">
        <v>1496</v>
      </c>
      <c r="R113" s="8">
        <v>344</v>
      </c>
      <c r="S113" s="8">
        <v>3377</v>
      </c>
      <c r="T113" s="8">
        <v>1336</v>
      </c>
      <c r="U113" s="8">
        <v>300</v>
      </c>
      <c r="V113" s="8">
        <v>3553</v>
      </c>
      <c r="W113" s="8">
        <v>1194</v>
      </c>
      <c r="X113" s="8">
        <v>266</v>
      </c>
      <c r="Y113" s="8">
        <v>3562</v>
      </c>
      <c r="Z113" s="8">
        <v>1212</v>
      </c>
      <c r="AA113" s="8">
        <v>239</v>
      </c>
      <c r="AB113" s="20">
        <v>3473.8</v>
      </c>
      <c r="AC113" s="21">
        <v>69.295830839816475</v>
      </c>
      <c r="AD113" s="20">
        <v>1269.8</v>
      </c>
      <c r="AE113" s="21">
        <v>25.330141631757431</v>
      </c>
      <c r="AF113" s="20">
        <v>269.39999999999998</v>
      </c>
      <c r="AG113" s="21">
        <v>5.3740275284260912</v>
      </c>
      <c r="AH113" s="20">
        <f t="shared" si="58"/>
        <v>4743.6000000000004</v>
      </c>
      <c r="AI113" s="21">
        <f t="shared" si="59"/>
        <v>94.625972471573917</v>
      </c>
      <c r="AJ113" s="8"/>
      <c r="AK113" s="5"/>
      <c r="AL113" s="5"/>
    </row>
    <row r="114" spans="1:38" ht="18.75" x14ac:dyDescent="0.3">
      <c r="A114" s="5"/>
      <c r="B114" s="10" t="s">
        <v>32</v>
      </c>
      <c r="C114" s="7"/>
      <c r="D114" s="7"/>
      <c r="E114" s="7"/>
      <c r="F114" s="5">
        <v>72</v>
      </c>
      <c r="G114" s="5">
        <v>364</v>
      </c>
      <c r="H114" s="5">
        <v>120</v>
      </c>
      <c r="I114" s="5">
        <v>236</v>
      </c>
      <c r="J114" s="5">
        <v>80</v>
      </c>
      <c r="K114" s="5">
        <v>0</v>
      </c>
      <c r="L114" s="22">
        <v>5763</v>
      </c>
      <c r="M114" s="8">
        <v>4947</v>
      </c>
      <c r="N114" s="8">
        <v>687</v>
      </c>
      <c r="O114" s="8">
        <v>129</v>
      </c>
      <c r="P114" s="8">
        <v>4764</v>
      </c>
      <c r="Q114" s="8">
        <v>782</v>
      </c>
      <c r="R114" s="8">
        <v>217</v>
      </c>
      <c r="S114" s="8">
        <v>4801</v>
      </c>
      <c r="T114" s="8">
        <v>847</v>
      </c>
      <c r="U114" s="8">
        <v>115</v>
      </c>
      <c r="V114" s="8">
        <v>4711</v>
      </c>
      <c r="W114" s="8">
        <v>865</v>
      </c>
      <c r="X114" s="8">
        <v>187</v>
      </c>
      <c r="Y114" s="8">
        <v>4738</v>
      </c>
      <c r="Z114" s="8">
        <v>823</v>
      </c>
      <c r="AA114" s="8">
        <v>202</v>
      </c>
      <c r="AB114" s="20">
        <v>4792.2</v>
      </c>
      <c r="AC114" s="21">
        <v>83.154606975533582</v>
      </c>
      <c r="AD114" s="20">
        <v>800.8</v>
      </c>
      <c r="AE114" s="21">
        <v>13.895540517091792</v>
      </c>
      <c r="AF114" s="20">
        <v>170</v>
      </c>
      <c r="AG114" s="21">
        <v>2.9498525073746311</v>
      </c>
      <c r="AH114" s="20">
        <f t="shared" si="58"/>
        <v>5593</v>
      </c>
      <c r="AI114" s="21">
        <f t="shared" si="59"/>
        <v>97.050147492625371</v>
      </c>
      <c r="AJ114" s="8"/>
      <c r="AK114" s="5"/>
      <c r="AL114" s="5"/>
    </row>
    <row r="115" spans="1:38" ht="18.75" x14ac:dyDescent="0.3">
      <c r="A115" s="5"/>
      <c r="B115" s="10" t="s">
        <v>33</v>
      </c>
      <c r="C115" s="7"/>
      <c r="D115" s="7"/>
      <c r="E115" s="7"/>
      <c r="F115" s="5">
        <v>59</v>
      </c>
      <c r="G115" s="5">
        <v>84</v>
      </c>
      <c r="H115" s="5">
        <v>31</v>
      </c>
      <c r="I115" s="5">
        <v>97</v>
      </c>
      <c r="J115" s="5">
        <v>15</v>
      </c>
      <c r="K115" s="5">
        <v>0</v>
      </c>
      <c r="L115" s="22">
        <v>2598</v>
      </c>
      <c r="M115" s="8">
        <v>2475</v>
      </c>
      <c r="N115" s="8">
        <v>103</v>
      </c>
      <c r="O115" s="8">
        <v>20</v>
      </c>
      <c r="P115" s="8">
        <v>2347</v>
      </c>
      <c r="Q115" s="8">
        <v>195</v>
      </c>
      <c r="R115" s="8">
        <v>56</v>
      </c>
      <c r="S115" s="8">
        <v>2381</v>
      </c>
      <c r="T115" s="8">
        <v>177</v>
      </c>
      <c r="U115" s="8">
        <v>40</v>
      </c>
      <c r="V115" s="8">
        <v>2468</v>
      </c>
      <c r="W115" s="8">
        <v>96</v>
      </c>
      <c r="X115" s="8">
        <v>34</v>
      </c>
      <c r="Y115" s="8">
        <v>2410</v>
      </c>
      <c r="Z115" s="8">
        <v>158</v>
      </c>
      <c r="AA115" s="8">
        <v>30</v>
      </c>
      <c r="AB115" s="20">
        <v>2416.1999999999998</v>
      </c>
      <c r="AC115" s="21">
        <v>93.002309468822162</v>
      </c>
      <c r="AD115" s="20">
        <v>145.80000000000001</v>
      </c>
      <c r="AE115" s="21">
        <v>5.6120092378752897</v>
      </c>
      <c r="AF115" s="20">
        <v>36</v>
      </c>
      <c r="AG115" s="21">
        <v>1.3856812933025404</v>
      </c>
      <c r="AH115" s="20">
        <f t="shared" si="58"/>
        <v>2562</v>
      </c>
      <c r="AI115" s="21">
        <f t="shared" si="59"/>
        <v>98.61431870669746</v>
      </c>
      <c r="AJ115" s="8"/>
      <c r="AK115" s="5"/>
      <c r="AL115" s="5"/>
    </row>
    <row r="116" spans="1:38" ht="18.75" x14ac:dyDescent="0.3">
      <c r="A116" s="5"/>
      <c r="B116" s="10" t="s">
        <v>34</v>
      </c>
      <c r="C116" s="7"/>
      <c r="D116" s="7"/>
      <c r="E116" s="7"/>
      <c r="F116" s="5">
        <v>55</v>
      </c>
      <c r="G116" s="5">
        <v>306</v>
      </c>
      <c r="H116" s="5">
        <v>106</v>
      </c>
      <c r="I116" s="5">
        <v>214</v>
      </c>
      <c r="J116" s="5">
        <v>41</v>
      </c>
      <c r="K116" s="5">
        <v>0</v>
      </c>
      <c r="L116" s="22">
        <v>3790</v>
      </c>
      <c r="M116" s="5">
        <v>3595</v>
      </c>
      <c r="N116" s="5">
        <v>175</v>
      </c>
      <c r="O116" s="5">
        <v>20</v>
      </c>
      <c r="P116" s="8">
        <v>3480</v>
      </c>
      <c r="Q116" s="8">
        <v>253</v>
      </c>
      <c r="R116" s="8">
        <v>57</v>
      </c>
      <c r="S116" s="8">
        <v>3560</v>
      </c>
      <c r="T116" s="8">
        <v>190</v>
      </c>
      <c r="U116" s="8">
        <v>40</v>
      </c>
      <c r="V116" s="8">
        <v>3615</v>
      </c>
      <c r="W116" s="8">
        <v>143</v>
      </c>
      <c r="X116" s="8">
        <v>32</v>
      </c>
      <c r="Y116" s="8">
        <v>3496</v>
      </c>
      <c r="Z116" s="8">
        <v>260</v>
      </c>
      <c r="AA116" s="8">
        <v>34</v>
      </c>
      <c r="AB116" s="20">
        <v>3549.2</v>
      </c>
      <c r="AC116" s="21">
        <v>93.646437994722959</v>
      </c>
      <c r="AD116" s="20">
        <v>204.2</v>
      </c>
      <c r="AE116" s="21">
        <v>5.3878627968337733</v>
      </c>
      <c r="AF116" s="20">
        <v>36.6</v>
      </c>
      <c r="AG116" s="21">
        <v>0.96569920844327173</v>
      </c>
      <c r="AH116" s="20">
        <f t="shared" si="58"/>
        <v>3753.3999999999996</v>
      </c>
      <c r="AI116" s="21">
        <f t="shared" si="59"/>
        <v>99.034300791556717</v>
      </c>
      <c r="AJ116" s="8"/>
      <c r="AK116" s="8"/>
      <c r="AL116" s="8"/>
    </row>
    <row r="117" spans="1:38" ht="18.75" x14ac:dyDescent="0.3">
      <c r="A117" s="5">
        <v>15</v>
      </c>
      <c r="B117" s="27" t="s">
        <v>48</v>
      </c>
      <c r="C117" s="28"/>
      <c r="D117" s="28"/>
      <c r="E117" s="28"/>
      <c r="F117" s="29">
        <v>1494</v>
      </c>
      <c r="G117" s="29">
        <v>4814</v>
      </c>
      <c r="H117" s="29">
        <v>5880</v>
      </c>
      <c r="I117" s="29">
        <v>353</v>
      </c>
      <c r="J117" s="29">
        <v>58</v>
      </c>
      <c r="K117" s="29">
        <v>17</v>
      </c>
      <c r="L117" s="29">
        <f>L119+L120+L121+L122+L123+L124</f>
        <v>172567</v>
      </c>
      <c r="M117" s="29">
        <f t="shared" ref="M117:AA117" si="60">M119+M120+M121+M122+M123+M124</f>
        <v>104314</v>
      </c>
      <c r="N117" s="29">
        <f t="shared" si="60"/>
        <v>52655</v>
      </c>
      <c r="O117" s="29">
        <f t="shared" si="60"/>
        <v>15598</v>
      </c>
      <c r="P117" s="29">
        <f t="shared" si="60"/>
        <v>99864</v>
      </c>
      <c r="Q117" s="29">
        <f t="shared" si="60"/>
        <v>55027</v>
      </c>
      <c r="R117" s="29">
        <f t="shared" si="60"/>
        <v>17676</v>
      </c>
      <c r="S117" s="29">
        <f t="shared" si="60"/>
        <v>99763</v>
      </c>
      <c r="T117" s="29">
        <f t="shared" si="60"/>
        <v>55021</v>
      </c>
      <c r="U117" s="29">
        <f t="shared" si="60"/>
        <v>17783</v>
      </c>
      <c r="V117" s="29">
        <f t="shared" si="60"/>
        <v>100767</v>
      </c>
      <c r="W117" s="29">
        <f t="shared" si="60"/>
        <v>54216</v>
      </c>
      <c r="X117" s="29">
        <f t="shared" si="60"/>
        <v>17584</v>
      </c>
      <c r="Y117" s="29">
        <f t="shared" si="60"/>
        <v>101783</v>
      </c>
      <c r="Z117" s="29">
        <f t="shared" si="60"/>
        <v>53323</v>
      </c>
      <c r="AA117" s="29">
        <f t="shared" si="60"/>
        <v>17461</v>
      </c>
      <c r="AB117" s="30">
        <f>(M117+P117+S117+V117+Y117)/5</f>
        <v>101298.2</v>
      </c>
      <c r="AC117" s="31">
        <f>AB117*100/L117</f>
        <v>58.700794474030374</v>
      </c>
      <c r="AD117" s="30">
        <f>(N117+Q117+T117+W117+Z117)/5</f>
        <v>54048.4</v>
      </c>
      <c r="AE117" s="31">
        <f>AD117*100/L117</f>
        <v>31.320240833994912</v>
      </c>
      <c r="AF117" s="30">
        <f>(O117+R117+U117+X117+AA117)/5</f>
        <v>17220.400000000001</v>
      </c>
      <c r="AG117" s="31">
        <f>AF117*100/L117</f>
        <v>9.9789646919747135</v>
      </c>
      <c r="AH117" s="30">
        <f>AB117+AD117</f>
        <v>155346.6</v>
      </c>
      <c r="AI117" s="31">
        <f t="shared" ref="AI117" si="61">(AH117*100/L117)</f>
        <v>90.02103530802529</v>
      </c>
      <c r="AJ117" s="29">
        <f>L123+L124</f>
        <v>54228</v>
      </c>
      <c r="AK117" s="30">
        <f>AB123+AB124+AD123+AD124</f>
        <v>50064.600000000006</v>
      </c>
      <c r="AL117" s="31">
        <f>AK117*100/AJ117</f>
        <v>92.322416463819451</v>
      </c>
    </row>
    <row r="118" spans="1:38" ht="18.75" x14ac:dyDescent="0.3">
      <c r="A118" s="5"/>
      <c r="B118" s="27" t="s">
        <v>16</v>
      </c>
      <c r="C118" s="28"/>
      <c r="D118" s="28"/>
      <c r="E118" s="28"/>
      <c r="F118" s="29"/>
      <c r="G118" s="29"/>
      <c r="H118" s="29"/>
      <c r="I118" s="29"/>
      <c r="J118" s="29"/>
      <c r="K118" s="29"/>
      <c r="L118" s="29"/>
      <c r="M118" s="31">
        <v>41.299571601653305</v>
      </c>
      <c r="N118" s="31">
        <v>40.5</v>
      </c>
      <c r="O118" s="31">
        <v>18.196784983449565</v>
      </c>
      <c r="P118" s="31">
        <v>40.673495533411014</v>
      </c>
      <c r="Q118" s="31">
        <v>41.08914047871631</v>
      </c>
      <c r="R118" s="31">
        <v>18.237363987872676</v>
      </c>
      <c r="S118" s="31">
        <v>39.358156090039017</v>
      </c>
      <c r="T118" s="31">
        <v>42.115789290621031</v>
      </c>
      <c r="U118" s="31">
        <v>18.526054619339952</v>
      </c>
      <c r="V118" s="31">
        <v>42.415494223288867</v>
      </c>
      <c r="W118" s="31">
        <v>39.747134832437695</v>
      </c>
      <c r="X118" s="31">
        <v>17.837370944273435</v>
      </c>
      <c r="Y118" s="31">
        <v>40.1395917752155</v>
      </c>
      <c r="Z118" s="31">
        <v>42.038689182217119</v>
      </c>
      <c r="AA118" s="31">
        <v>17.821719042567377</v>
      </c>
      <c r="AB118" s="31"/>
      <c r="AC118" s="31"/>
      <c r="AD118" s="30"/>
      <c r="AE118" s="31"/>
      <c r="AF118" s="31"/>
      <c r="AG118" s="31"/>
      <c r="AH118" s="30"/>
      <c r="AI118" s="31"/>
      <c r="AJ118" s="29"/>
      <c r="AK118" s="30"/>
      <c r="AL118" s="29"/>
    </row>
    <row r="119" spans="1:38" ht="18.75" x14ac:dyDescent="0.3">
      <c r="A119" s="5"/>
      <c r="B119" s="10" t="s">
        <v>29</v>
      </c>
      <c r="C119" s="7"/>
      <c r="D119" s="7"/>
      <c r="E119" s="7"/>
      <c r="F119" s="47">
        <v>10</v>
      </c>
      <c r="G119" s="47">
        <v>5</v>
      </c>
      <c r="H119" s="47">
        <v>15</v>
      </c>
      <c r="I119" s="47">
        <v>0</v>
      </c>
      <c r="J119" s="47">
        <v>0</v>
      </c>
      <c r="K119" s="47">
        <v>0</v>
      </c>
      <c r="L119" s="48">
        <v>15</v>
      </c>
      <c r="M119" s="46">
        <v>9</v>
      </c>
      <c r="N119" s="46">
        <v>5</v>
      </c>
      <c r="O119" s="46">
        <v>1</v>
      </c>
      <c r="P119" s="46">
        <v>7</v>
      </c>
      <c r="Q119" s="46">
        <v>6</v>
      </c>
      <c r="R119" s="46">
        <v>2</v>
      </c>
      <c r="S119" s="46">
        <v>9</v>
      </c>
      <c r="T119" s="46">
        <v>5</v>
      </c>
      <c r="U119" s="46">
        <v>1</v>
      </c>
      <c r="V119" s="49">
        <v>9</v>
      </c>
      <c r="W119" s="49">
        <v>5</v>
      </c>
      <c r="X119" s="49">
        <v>1</v>
      </c>
      <c r="Y119" s="46">
        <v>10</v>
      </c>
      <c r="Z119" s="46">
        <v>4</v>
      </c>
      <c r="AA119" s="46">
        <v>1</v>
      </c>
      <c r="AB119" s="53">
        <f t="shared" ref="AB119:AB125" si="62">(M119+P119+S119+V119+Y119)/5</f>
        <v>8.8000000000000007</v>
      </c>
      <c r="AC119" s="54">
        <v>58.666670000000003</v>
      </c>
      <c r="AD119" s="53">
        <v>5</v>
      </c>
      <c r="AE119" s="54">
        <v>33.333329999999997</v>
      </c>
      <c r="AF119" s="53">
        <f>(O119+R119+U119+X119+AA119)/5</f>
        <v>1.2</v>
      </c>
      <c r="AG119" s="54">
        <v>8</v>
      </c>
      <c r="AH119" s="20">
        <f>AB119+AD119</f>
        <v>13.8</v>
      </c>
      <c r="AI119" s="21">
        <f>AH119*100/L119</f>
        <v>92</v>
      </c>
      <c r="AJ119" s="8"/>
      <c r="AK119" s="5"/>
      <c r="AL119" s="5"/>
    </row>
    <row r="120" spans="1:38" ht="18.75" x14ac:dyDescent="0.3">
      <c r="A120" s="5"/>
      <c r="B120" s="10" t="s">
        <v>30</v>
      </c>
      <c r="C120" s="7"/>
      <c r="D120" s="7"/>
      <c r="E120" s="7"/>
      <c r="F120" s="49">
        <v>0</v>
      </c>
      <c r="G120" s="49">
        <v>451</v>
      </c>
      <c r="H120" s="49">
        <v>664</v>
      </c>
      <c r="I120" s="49">
        <v>22</v>
      </c>
      <c r="J120" s="49">
        <v>0</v>
      </c>
      <c r="K120" s="49">
        <v>0</v>
      </c>
      <c r="L120" s="48">
        <v>20194</v>
      </c>
      <c r="M120" s="46">
        <v>10979</v>
      </c>
      <c r="N120" s="46">
        <v>6862</v>
      </c>
      <c r="O120" s="46">
        <v>2353</v>
      </c>
      <c r="P120" s="46">
        <v>10740</v>
      </c>
      <c r="Q120" s="46">
        <v>6996</v>
      </c>
      <c r="R120" s="46">
        <v>2458</v>
      </c>
      <c r="S120" s="46">
        <v>10561</v>
      </c>
      <c r="T120" s="46">
        <v>7054</v>
      </c>
      <c r="U120" s="46">
        <v>2579</v>
      </c>
      <c r="V120" s="49">
        <v>10738</v>
      </c>
      <c r="W120" s="49">
        <v>7010</v>
      </c>
      <c r="X120" s="49">
        <v>2446</v>
      </c>
      <c r="Y120" s="46">
        <v>10835</v>
      </c>
      <c r="Z120" s="46">
        <v>6904</v>
      </c>
      <c r="AA120" s="46">
        <v>2455</v>
      </c>
      <c r="AB120" s="53">
        <f t="shared" si="62"/>
        <v>10770.6</v>
      </c>
      <c r="AC120" s="54">
        <v>53.335639999999998</v>
      </c>
      <c r="AD120" s="53">
        <f t="shared" ref="AD120:AD125" si="63">(N120+Q120+T120+W120+Z120)/5</f>
        <v>6965.2</v>
      </c>
      <c r="AE120" s="54">
        <v>34.491430000000001</v>
      </c>
      <c r="AF120" s="53">
        <f>(O120+R120+U120+X120+AA120)/5</f>
        <v>2458.1999999999998</v>
      </c>
      <c r="AG120" s="54">
        <v>12.17292</v>
      </c>
      <c r="AH120" s="20">
        <f>AB120+AD120</f>
        <v>17735.8</v>
      </c>
      <c r="AI120" s="21">
        <f t="shared" ref="AI120:AI124" si="64">AH120*100/L120</f>
        <v>87.827077349707835</v>
      </c>
      <c r="AJ120" s="8"/>
      <c r="AK120" s="5"/>
      <c r="AL120" s="5"/>
    </row>
    <row r="121" spans="1:38" ht="18.75" x14ac:dyDescent="0.3">
      <c r="A121" s="5"/>
      <c r="B121" s="10" t="s">
        <v>31</v>
      </c>
      <c r="C121" s="7"/>
      <c r="D121" s="7"/>
      <c r="E121" s="7"/>
      <c r="F121" s="49">
        <v>425</v>
      </c>
      <c r="G121" s="49">
        <v>1241</v>
      </c>
      <c r="H121" s="49">
        <v>617</v>
      </c>
      <c r="I121" s="49">
        <v>118</v>
      </c>
      <c r="J121" s="49">
        <v>1</v>
      </c>
      <c r="K121" s="49">
        <v>0</v>
      </c>
      <c r="L121" s="48">
        <v>54176</v>
      </c>
      <c r="M121" s="46">
        <v>29942</v>
      </c>
      <c r="N121" s="46">
        <v>18165</v>
      </c>
      <c r="O121" s="46">
        <v>6069</v>
      </c>
      <c r="P121" s="49">
        <v>28938</v>
      </c>
      <c r="Q121" s="49">
        <v>18654</v>
      </c>
      <c r="R121" s="49">
        <v>6584</v>
      </c>
      <c r="S121" s="46">
        <v>28309</v>
      </c>
      <c r="T121" s="46">
        <v>18688</v>
      </c>
      <c r="U121" s="46">
        <v>7179</v>
      </c>
      <c r="V121" s="49">
        <v>28551</v>
      </c>
      <c r="W121" s="49">
        <v>18481</v>
      </c>
      <c r="X121" s="49">
        <v>7144</v>
      </c>
      <c r="Y121" s="46">
        <v>29690</v>
      </c>
      <c r="Z121" s="46">
        <v>17999</v>
      </c>
      <c r="AA121" s="46">
        <v>6487</v>
      </c>
      <c r="AB121" s="53">
        <f t="shared" si="62"/>
        <v>29086</v>
      </c>
      <c r="AC121" s="54">
        <v>53.687980000000003</v>
      </c>
      <c r="AD121" s="53">
        <f t="shared" si="63"/>
        <v>18397.400000000001</v>
      </c>
      <c r="AE121" s="54">
        <v>33.958579999999998</v>
      </c>
      <c r="AF121" s="53">
        <f t="shared" ref="AF121:AF124" si="65">(O121+R121+U121+X121+AA121)/5</f>
        <v>6692.6</v>
      </c>
      <c r="AG121" s="54">
        <v>12.353440000000001</v>
      </c>
      <c r="AH121" s="20">
        <f t="shared" ref="AH121:AH124" si="66">AB121+AD121</f>
        <v>47483.4</v>
      </c>
      <c r="AI121" s="21">
        <f t="shared" si="64"/>
        <v>87.646559362079145</v>
      </c>
      <c r="AJ121" s="8"/>
      <c r="AK121" s="5"/>
      <c r="AL121" s="5"/>
    </row>
    <row r="122" spans="1:38" ht="18.75" x14ac:dyDescent="0.3">
      <c r="A122" s="5"/>
      <c r="B122" s="10" t="s">
        <v>32</v>
      </c>
      <c r="C122" s="7"/>
      <c r="D122" s="7"/>
      <c r="E122" s="7"/>
      <c r="F122" s="49">
        <v>381</v>
      </c>
      <c r="G122" s="49">
        <v>1078</v>
      </c>
      <c r="H122" s="49">
        <v>1372</v>
      </c>
      <c r="I122" s="49">
        <v>146</v>
      </c>
      <c r="J122" s="49">
        <v>1</v>
      </c>
      <c r="K122" s="49">
        <v>0</v>
      </c>
      <c r="L122" s="48">
        <v>43954</v>
      </c>
      <c r="M122" s="46">
        <v>27626</v>
      </c>
      <c r="N122" s="46">
        <v>12732</v>
      </c>
      <c r="O122" s="46">
        <v>3596</v>
      </c>
      <c r="P122" s="49">
        <v>26049</v>
      </c>
      <c r="Q122" s="49">
        <v>13664</v>
      </c>
      <c r="R122" s="49">
        <v>4241</v>
      </c>
      <c r="S122" s="46">
        <v>26429</v>
      </c>
      <c r="T122" s="46">
        <v>13590</v>
      </c>
      <c r="U122" s="46">
        <v>3935</v>
      </c>
      <c r="V122" s="49">
        <v>26721</v>
      </c>
      <c r="W122" s="49">
        <v>13435</v>
      </c>
      <c r="X122" s="49">
        <v>3798</v>
      </c>
      <c r="Y122" s="46">
        <v>26669</v>
      </c>
      <c r="Z122" s="46">
        <v>13330</v>
      </c>
      <c r="AA122" s="46">
        <v>3955</v>
      </c>
      <c r="AB122" s="53">
        <f t="shared" si="62"/>
        <v>26698.799999999999</v>
      </c>
      <c r="AC122" s="54">
        <v>60.74259</v>
      </c>
      <c r="AD122" s="53">
        <f t="shared" si="63"/>
        <v>13350.2</v>
      </c>
      <c r="AE122" s="54">
        <v>30.37312</v>
      </c>
      <c r="AF122" s="53">
        <f t="shared" si="65"/>
        <v>3905</v>
      </c>
      <c r="AG122" s="54">
        <v>8.8842879999999997</v>
      </c>
      <c r="AH122" s="20">
        <f t="shared" si="66"/>
        <v>40049</v>
      </c>
      <c r="AI122" s="21">
        <f t="shared" si="64"/>
        <v>91.115711880602447</v>
      </c>
      <c r="AJ122" s="8"/>
      <c r="AK122" s="5"/>
      <c r="AL122" s="5"/>
    </row>
    <row r="123" spans="1:38" ht="18.75" x14ac:dyDescent="0.3">
      <c r="A123" s="5"/>
      <c r="B123" s="10" t="s">
        <v>33</v>
      </c>
      <c r="C123" s="7"/>
      <c r="D123" s="7"/>
      <c r="E123" s="7"/>
      <c r="F123" s="49">
        <v>192</v>
      </c>
      <c r="G123" s="49">
        <v>586</v>
      </c>
      <c r="H123" s="49">
        <v>770</v>
      </c>
      <c r="I123" s="49">
        <v>92</v>
      </c>
      <c r="J123" s="49">
        <v>0</v>
      </c>
      <c r="K123" s="49">
        <v>0</v>
      </c>
      <c r="L123" s="50">
        <v>19704</v>
      </c>
      <c r="M123" s="49">
        <v>13210</v>
      </c>
      <c r="N123" s="49">
        <v>5206</v>
      </c>
      <c r="O123" s="49">
        <v>1288</v>
      </c>
      <c r="P123" s="49">
        <v>12459</v>
      </c>
      <c r="Q123" s="49">
        <v>5641</v>
      </c>
      <c r="R123" s="49">
        <v>1604</v>
      </c>
      <c r="S123" s="49">
        <v>12791</v>
      </c>
      <c r="T123" s="49">
        <v>5494</v>
      </c>
      <c r="U123" s="49">
        <v>1419</v>
      </c>
      <c r="V123" s="49">
        <v>12743</v>
      </c>
      <c r="W123" s="49">
        <v>5498</v>
      </c>
      <c r="X123" s="49">
        <v>1463</v>
      </c>
      <c r="Y123" s="49">
        <v>12601</v>
      </c>
      <c r="Z123" s="49">
        <v>5315</v>
      </c>
      <c r="AA123" s="49">
        <v>1788</v>
      </c>
      <c r="AB123" s="53">
        <f t="shared" si="62"/>
        <v>12760.8</v>
      </c>
      <c r="AC123" s="54">
        <v>64.762479999999996</v>
      </c>
      <c r="AD123" s="53">
        <f t="shared" si="63"/>
        <v>5430.8</v>
      </c>
      <c r="AE123" s="54">
        <v>27.561920000000001</v>
      </c>
      <c r="AF123" s="53">
        <f t="shared" si="65"/>
        <v>1512.4</v>
      </c>
      <c r="AG123" s="54">
        <v>7.6755990000000001</v>
      </c>
      <c r="AH123" s="20">
        <f t="shared" si="66"/>
        <v>18191.599999999999</v>
      </c>
      <c r="AI123" s="21">
        <f t="shared" si="64"/>
        <v>92.324401136825003</v>
      </c>
      <c r="AJ123" s="8"/>
      <c r="AK123" s="5"/>
      <c r="AL123" s="5"/>
    </row>
    <row r="124" spans="1:38" ht="18.75" x14ac:dyDescent="0.3">
      <c r="A124" s="5"/>
      <c r="B124" s="10" t="s">
        <v>34</v>
      </c>
      <c r="C124" s="7"/>
      <c r="D124" s="7"/>
      <c r="E124" s="7"/>
      <c r="F124" s="49">
        <v>73</v>
      </c>
      <c r="G124" s="49">
        <v>944</v>
      </c>
      <c r="H124" s="49">
        <v>802</v>
      </c>
      <c r="I124" s="49">
        <v>39</v>
      </c>
      <c r="J124" s="49">
        <v>186</v>
      </c>
      <c r="K124" s="49">
        <v>33</v>
      </c>
      <c r="L124" s="50">
        <v>34524</v>
      </c>
      <c r="M124" s="51">
        <v>22548</v>
      </c>
      <c r="N124" s="51">
        <v>9685</v>
      </c>
      <c r="O124" s="51">
        <v>2291</v>
      </c>
      <c r="P124" s="49">
        <v>21671</v>
      </c>
      <c r="Q124" s="49">
        <v>10066</v>
      </c>
      <c r="R124" s="49">
        <v>2787</v>
      </c>
      <c r="S124" s="51">
        <v>21664</v>
      </c>
      <c r="T124" s="51">
        <v>10190</v>
      </c>
      <c r="U124" s="51">
        <v>2670</v>
      </c>
      <c r="V124" s="49">
        <v>22005</v>
      </c>
      <c r="W124" s="49">
        <v>9787</v>
      </c>
      <c r="X124" s="49">
        <v>2732</v>
      </c>
      <c r="Y124" s="52">
        <v>21978</v>
      </c>
      <c r="Z124" s="52">
        <v>9771</v>
      </c>
      <c r="AA124" s="52">
        <v>2775</v>
      </c>
      <c r="AB124" s="53">
        <f t="shared" si="62"/>
        <v>21973.200000000001</v>
      </c>
      <c r="AC124" s="54">
        <v>63.646160000000002</v>
      </c>
      <c r="AD124" s="53">
        <f t="shared" si="63"/>
        <v>9899.7999999999993</v>
      </c>
      <c r="AE124" s="54">
        <v>28.67512</v>
      </c>
      <c r="AF124" s="53">
        <f t="shared" si="65"/>
        <v>2651</v>
      </c>
      <c r="AG124" s="54">
        <v>7.6787159999999997</v>
      </c>
      <c r="AH124" s="20">
        <f t="shared" si="66"/>
        <v>31873</v>
      </c>
      <c r="AI124" s="21">
        <f t="shared" si="64"/>
        <v>92.321283744641406</v>
      </c>
      <c r="AJ124" s="8"/>
      <c r="AK124" s="8"/>
      <c r="AL124" s="8"/>
    </row>
    <row r="125" spans="1:38" ht="18.75" x14ac:dyDescent="0.3">
      <c r="A125" s="5">
        <v>16</v>
      </c>
      <c r="B125" s="27" t="s">
        <v>49</v>
      </c>
      <c r="C125" s="28"/>
      <c r="D125" s="28"/>
      <c r="E125" s="28"/>
      <c r="F125" s="30">
        <f>F127+F128+F129+F130+F131+F132</f>
        <v>416</v>
      </c>
      <c r="G125" s="30">
        <f t="shared" ref="G125:K125" si="67">G127+G128+G129+G130+G131+G132</f>
        <v>200</v>
      </c>
      <c r="H125" s="30">
        <f t="shared" si="67"/>
        <v>531</v>
      </c>
      <c r="I125" s="30">
        <f t="shared" si="67"/>
        <v>83</v>
      </c>
      <c r="J125" s="30">
        <f t="shared" si="67"/>
        <v>2</v>
      </c>
      <c r="K125" s="30">
        <f t="shared" si="67"/>
        <v>0</v>
      </c>
      <c r="L125" s="30">
        <f>L127+L128+L129+L130+L131+L132</f>
        <v>11323</v>
      </c>
      <c r="M125" s="30">
        <f t="shared" ref="M125:AA125" si="68">M127+M128+M129+M130+M131+M132</f>
        <v>6912.53</v>
      </c>
      <c r="N125" s="30">
        <f t="shared" si="68"/>
        <v>3531.25</v>
      </c>
      <c r="O125" s="30">
        <f t="shared" si="68"/>
        <v>879.32</v>
      </c>
      <c r="P125" s="30">
        <f t="shared" si="68"/>
        <v>6086</v>
      </c>
      <c r="Q125" s="30">
        <f t="shared" si="68"/>
        <v>4058</v>
      </c>
      <c r="R125" s="30">
        <f t="shared" si="68"/>
        <v>1179</v>
      </c>
      <c r="S125" s="30">
        <f t="shared" si="68"/>
        <v>6254.83</v>
      </c>
      <c r="T125" s="30">
        <f t="shared" si="68"/>
        <v>3960.44</v>
      </c>
      <c r="U125" s="30">
        <f t="shared" si="68"/>
        <v>1107.73</v>
      </c>
      <c r="V125" s="30">
        <f t="shared" si="68"/>
        <v>6347</v>
      </c>
      <c r="W125" s="30">
        <f t="shared" si="68"/>
        <v>3937</v>
      </c>
      <c r="X125" s="30">
        <f t="shared" si="68"/>
        <v>1039</v>
      </c>
      <c r="Y125" s="30">
        <f t="shared" si="68"/>
        <v>6436.0300000000007</v>
      </c>
      <c r="Z125" s="30">
        <f t="shared" si="68"/>
        <v>3885.7699999999995</v>
      </c>
      <c r="AA125" s="30">
        <f t="shared" si="68"/>
        <v>1001.21</v>
      </c>
      <c r="AB125" s="30">
        <f t="shared" si="62"/>
        <v>6407.2780000000002</v>
      </c>
      <c r="AC125" s="31">
        <f>AB125*100/L125</f>
        <v>56.586399364126116</v>
      </c>
      <c r="AD125" s="30">
        <f t="shared" si="63"/>
        <v>3874.4919999999997</v>
      </c>
      <c r="AE125" s="31">
        <f>AD125*100/L125</f>
        <v>34.217892784597716</v>
      </c>
      <c r="AF125" s="30">
        <f>(O125+R125+U125+X125+AA125)/5</f>
        <v>1041.252</v>
      </c>
      <c r="AG125" s="31">
        <f>AF125*100/L125</f>
        <v>9.1959021460743617</v>
      </c>
      <c r="AH125" s="30">
        <f>AB125+AD125</f>
        <v>10281.77</v>
      </c>
      <c r="AI125" s="31">
        <f>AH125*100/L125</f>
        <v>90.804292148723832</v>
      </c>
      <c r="AJ125" s="29">
        <f>L131+L132</f>
        <v>3723</v>
      </c>
      <c r="AK125" s="30">
        <f>AB131+AB132+AD131+AD132</f>
        <v>3487</v>
      </c>
      <c r="AL125" s="31">
        <f>AK125*100/AJ125</f>
        <v>93.66102605425732</v>
      </c>
    </row>
    <row r="126" spans="1:38" ht="18.75" x14ac:dyDescent="0.3">
      <c r="A126" s="5"/>
      <c r="B126" s="27" t="s">
        <v>16</v>
      </c>
      <c r="C126" s="28"/>
      <c r="D126" s="28"/>
      <c r="E126" s="28"/>
      <c r="F126" s="29"/>
      <c r="G126" s="29"/>
      <c r="H126" s="29"/>
      <c r="I126" s="29"/>
      <c r="J126" s="29"/>
      <c r="K126" s="29"/>
      <c r="L126" s="29"/>
      <c r="M126" s="31">
        <v>44.263492347623732</v>
      </c>
      <c r="N126" s="31">
        <v>40.5</v>
      </c>
      <c r="O126" s="31">
        <v>15.197350756287479</v>
      </c>
      <c r="P126" s="31">
        <v>36.704555625167814</v>
      </c>
      <c r="Q126" s="31">
        <v>42.423699991049851</v>
      </c>
      <c r="R126" s="31">
        <v>20.871744383782332</v>
      </c>
      <c r="S126" s="31">
        <v>37.629732390584444</v>
      </c>
      <c r="T126" s="31">
        <v>43.146871923386733</v>
      </c>
      <c r="U126" s="31">
        <v>19.224917211133985</v>
      </c>
      <c r="V126" s="31">
        <v>38.861541215430051</v>
      </c>
      <c r="W126" s="31">
        <v>42.754855455115006</v>
      </c>
      <c r="X126" s="31">
        <v>18.383603329454935</v>
      </c>
      <c r="Y126" s="31">
        <v>39.845878456994534</v>
      </c>
      <c r="Z126" s="31">
        <v>41.958381813299923</v>
      </c>
      <c r="AA126" s="31">
        <v>18.194844714937798</v>
      </c>
      <c r="AB126" s="31"/>
      <c r="AC126" s="55"/>
      <c r="AD126" s="29"/>
      <c r="AE126" s="55"/>
      <c r="AF126" s="29"/>
      <c r="AG126" s="29"/>
      <c r="AH126" s="30"/>
      <c r="AI126" s="29"/>
      <c r="AJ126" s="29"/>
      <c r="AK126" s="30"/>
      <c r="AL126" s="29"/>
    </row>
    <row r="127" spans="1:38" ht="18.75" x14ac:dyDescent="0.3">
      <c r="A127" s="5"/>
      <c r="B127" s="10" t="s">
        <v>29</v>
      </c>
      <c r="C127" s="7"/>
      <c r="D127" s="7"/>
      <c r="E127" s="7"/>
      <c r="F127" s="5">
        <v>0</v>
      </c>
      <c r="G127" s="5">
        <v>6</v>
      </c>
      <c r="H127" s="5">
        <v>6</v>
      </c>
      <c r="I127" s="5">
        <v>0</v>
      </c>
      <c r="J127" s="5">
        <v>0</v>
      </c>
      <c r="K127" s="5">
        <v>0</v>
      </c>
      <c r="L127" s="22">
        <v>53</v>
      </c>
      <c r="M127" s="5">
        <v>23</v>
      </c>
      <c r="N127" s="5">
        <v>17</v>
      </c>
      <c r="O127" s="5">
        <v>13</v>
      </c>
      <c r="P127" s="5">
        <v>22</v>
      </c>
      <c r="Q127" s="5">
        <v>18</v>
      </c>
      <c r="R127" s="5">
        <v>13</v>
      </c>
      <c r="S127" s="5">
        <v>23</v>
      </c>
      <c r="T127" s="5">
        <v>18</v>
      </c>
      <c r="U127" s="5">
        <v>12</v>
      </c>
      <c r="V127" s="5">
        <v>23</v>
      </c>
      <c r="W127" s="5">
        <v>18</v>
      </c>
      <c r="X127" s="5">
        <v>12</v>
      </c>
      <c r="Y127" s="5">
        <v>23</v>
      </c>
      <c r="Z127" s="5">
        <v>20</v>
      </c>
      <c r="AA127" s="5">
        <v>10</v>
      </c>
      <c r="AB127" s="20">
        <v>22.8</v>
      </c>
      <c r="AC127" s="21">
        <v>43.018867924528301</v>
      </c>
      <c r="AD127" s="20">
        <v>18.2</v>
      </c>
      <c r="AE127" s="21">
        <v>34.339622641509436</v>
      </c>
      <c r="AF127" s="20">
        <v>12</v>
      </c>
      <c r="AG127" s="21">
        <v>22.641509433962263</v>
      </c>
      <c r="AH127" s="20">
        <f>AB127+AD127</f>
        <v>41</v>
      </c>
      <c r="AI127" s="21">
        <f>AH127*100/L127</f>
        <v>77.35849056603773</v>
      </c>
      <c r="AJ127" s="8"/>
      <c r="AK127" s="5"/>
      <c r="AL127" s="5"/>
    </row>
    <row r="128" spans="1:38" ht="18.75" x14ac:dyDescent="0.3">
      <c r="A128" s="5"/>
      <c r="B128" s="10" t="s">
        <v>30</v>
      </c>
      <c r="C128" s="7"/>
      <c r="D128" s="7"/>
      <c r="E128" s="7"/>
      <c r="F128" s="5">
        <v>84</v>
      </c>
      <c r="G128" s="5">
        <v>42</v>
      </c>
      <c r="H128" s="5">
        <v>114</v>
      </c>
      <c r="I128" s="5">
        <v>12</v>
      </c>
      <c r="J128" s="5">
        <v>0</v>
      </c>
      <c r="K128" s="5">
        <v>0</v>
      </c>
      <c r="L128" s="22">
        <v>2041</v>
      </c>
      <c r="M128" s="5">
        <v>1022</v>
      </c>
      <c r="N128" s="8">
        <v>743.25</v>
      </c>
      <c r="O128" s="8">
        <v>275.75</v>
      </c>
      <c r="P128" s="5">
        <v>883</v>
      </c>
      <c r="Q128" s="5">
        <v>814</v>
      </c>
      <c r="R128" s="5">
        <v>344</v>
      </c>
      <c r="S128" s="5">
        <v>887</v>
      </c>
      <c r="T128" s="8">
        <v>821.5</v>
      </c>
      <c r="U128" s="8">
        <v>332.5</v>
      </c>
      <c r="V128" s="5">
        <v>919</v>
      </c>
      <c r="W128" s="5">
        <v>798</v>
      </c>
      <c r="X128" s="5">
        <v>324</v>
      </c>
      <c r="Y128" s="8">
        <v>934.5</v>
      </c>
      <c r="Z128" s="8">
        <v>808.25</v>
      </c>
      <c r="AA128" s="8">
        <v>298.25</v>
      </c>
      <c r="AB128" s="20">
        <v>929.1</v>
      </c>
      <c r="AC128" s="21">
        <v>45.521803037726606</v>
      </c>
      <c r="AD128" s="20">
        <v>797</v>
      </c>
      <c r="AE128" s="21">
        <v>39.049485546300836</v>
      </c>
      <c r="AF128" s="20">
        <v>314.89999999999998</v>
      </c>
      <c r="AG128" s="21">
        <v>15.428711415972561</v>
      </c>
      <c r="AH128" s="20">
        <f t="shared" ref="AH128:AH132" si="69">AB128+AD128</f>
        <v>1726.1</v>
      </c>
      <c r="AI128" s="21">
        <f t="shared" ref="AI128:AI132" si="70">AH128*100/L128</f>
        <v>84.571288584027442</v>
      </c>
      <c r="AJ128" s="8"/>
      <c r="AK128" s="5"/>
      <c r="AL128" s="5"/>
    </row>
    <row r="129" spans="1:38" ht="18.75" x14ac:dyDescent="0.3">
      <c r="A129" s="5"/>
      <c r="B129" s="10" t="s">
        <v>31</v>
      </c>
      <c r="C129" s="7"/>
      <c r="D129" s="7"/>
      <c r="E129" s="7"/>
      <c r="F129" s="5">
        <v>95</v>
      </c>
      <c r="G129" s="5">
        <v>46</v>
      </c>
      <c r="H129" s="5">
        <v>126</v>
      </c>
      <c r="I129" s="5">
        <v>14</v>
      </c>
      <c r="J129" s="5">
        <v>1</v>
      </c>
      <c r="K129" s="5">
        <v>0</v>
      </c>
      <c r="L129" s="22">
        <v>2751</v>
      </c>
      <c r="M129" s="8">
        <v>1629.4</v>
      </c>
      <c r="N129" s="5">
        <v>895</v>
      </c>
      <c r="O129" s="5">
        <v>226.6</v>
      </c>
      <c r="P129" s="5">
        <v>1435</v>
      </c>
      <c r="Q129" s="5">
        <v>1016</v>
      </c>
      <c r="R129" s="5">
        <v>300</v>
      </c>
      <c r="S129" s="5">
        <v>1516</v>
      </c>
      <c r="T129" s="8">
        <v>957.2</v>
      </c>
      <c r="U129" s="8">
        <v>277.8</v>
      </c>
      <c r="V129" s="5">
        <v>1526</v>
      </c>
      <c r="W129" s="5">
        <v>954</v>
      </c>
      <c r="X129" s="5">
        <v>271</v>
      </c>
      <c r="Y129" s="8">
        <v>1539.6</v>
      </c>
      <c r="Z129" s="8">
        <v>955.2</v>
      </c>
      <c r="AA129" s="8">
        <v>256.2</v>
      </c>
      <c r="AB129" s="20">
        <v>1529.2</v>
      </c>
      <c r="AC129" s="21">
        <v>55.587059251181387</v>
      </c>
      <c r="AD129" s="20">
        <v>955.4799999999999</v>
      </c>
      <c r="AE129" s="21">
        <v>34.732097419120315</v>
      </c>
      <c r="AF129" s="20">
        <v>266.32</v>
      </c>
      <c r="AG129" s="21">
        <v>9.6808433296982912</v>
      </c>
      <c r="AH129" s="20">
        <f t="shared" si="69"/>
        <v>2484.6799999999998</v>
      </c>
      <c r="AI129" s="21">
        <f t="shared" si="70"/>
        <v>90.319156670301695</v>
      </c>
      <c r="AJ129" s="8"/>
      <c r="AK129" s="5"/>
      <c r="AL129" s="5"/>
    </row>
    <row r="130" spans="1:38" ht="18.75" x14ac:dyDescent="0.3">
      <c r="A130" s="5"/>
      <c r="B130" s="10" t="s">
        <v>32</v>
      </c>
      <c r="C130" s="7"/>
      <c r="D130" s="7"/>
      <c r="E130" s="7"/>
      <c r="F130" s="5">
        <v>100</v>
      </c>
      <c r="G130" s="5">
        <v>45</v>
      </c>
      <c r="H130" s="5">
        <v>117</v>
      </c>
      <c r="I130" s="5">
        <v>27</v>
      </c>
      <c r="J130" s="5">
        <v>1</v>
      </c>
      <c r="K130" s="5">
        <v>0</v>
      </c>
      <c r="L130" s="22">
        <v>2755</v>
      </c>
      <c r="M130" s="8">
        <v>1760.5</v>
      </c>
      <c r="N130" s="8">
        <v>808.5</v>
      </c>
      <c r="O130" s="8">
        <v>186</v>
      </c>
      <c r="P130" s="8">
        <v>1555</v>
      </c>
      <c r="Q130" s="8">
        <v>962</v>
      </c>
      <c r="R130" s="8">
        <v>238</v>
      </c>
      <c r="S130" s="8">
        <v>1583</v>
      </c>
      <c r="T130" s="8">
        <v>960.17000000000007</v>
      </c>
      <c r="U130" s="8">
        <v>211.82999999999998</v>
      </c>
      <c r="V130" s="8">
        <v>1616</v>
      </c>
      <c r="W130" s="8">
        <v>933</v>
      </c>
      <c r="X130" s="8">
        <v>206</v>
      </c>
      <c r="Y130" s="8">
        <v>1642.3400000000001</v>
      </c>
      <c r="Z130" s="8">
        <v>896.29</v>
      </c>
      <c r="AA130" s="8">
        <v>216.37</v>
      </c>
      <c r="AB130" s="20">
        <v>1631</v>
      </c>
      <c r="AC130" s="21">
        <v>59.2</v>
      </c>
      <c r="AD130" s="20">
        <v>912</v>
      </c>
      <c r="AE130" s="21">
        <v>33.1</v>
      </c>
      <c r="AF130" s="20">
        <v>212</v>
      </c>
      <c r="AG130" s="21">
        <v>7.7</v>
      </c>
      <c r="AH130" s="20">
        <f t="shared" si="69"/>
        <v>2543</v>
      </c>
      <c r="AI130" s="21">
        <f t="shared" si="70"/>
        <v>92.304900181488208</v>
      </c>
      <c r="AJ130" s="8"/>
      <c r="AK130" s="5"/>
      <c r="AL130" s="5"/>
    </row>
    <row r="131" spans="1:38" ht="18.75" x14ac:dyDescent="0.3">
      <c r="A131" s="5"/>
      <c r="B131" s="10" t="s">
        <v>33</v>
      </c>
      <c r="C131" s="7"/>
      <c r="D131" s="7"/>
      <c r="E131" s="7"/>
      <c r="F131" s="5">
        <v>38</v>
      </c>
      <c r="G131" s="5">
        <v>4</v>
      </c>
      <c r="H131" s="5">
        <v>28</v>
      </c>
      <c r="I131" s="5">
        <v>14</v>
      </c>
      <c r="J131" s="5">
        <v>0</v>
      </c>
      <c r="K131" s="5">
        <v>0</v>
      </c>
      <c r="L131" s="22">
        <v>804</v>
      </c>
      <c r="M131" s="8">
        <v>515.63</v>
      </c>
      <c r="N131" s="8">
        <v>234.5</v>
      </c>
      <c r="O131" s="8">
        <v>53.97</v>
      </c>
      <c r="P131" s="8">
        <v>464</v>
      </c>
      <c r="Q131" s="8">
        <v>264</v>
      </c>
      <c r="R131" s="8">
        <v>76</v>
      </c>
      <c r="S131" s="8">
        <v>477.83</v>
      </c>
      <c r="T131" s="8">
        <v>256.57</v>
      </c>
      <c r="U131" s="8">
        <v>69.599999999999994</v>
      </c>
      <c r="V131" s="8">
        <v>460</v>
      </c>
      <c r="W131" s="8">
        <v>274</v>
      </c>
      <c r="X131" s="8">
        <v>70</v>
      </c>
      <c r="Y131" s="8">
        <v>468.59000000000003</v>
      </c>
      <c r="Z131" s="8">
        <v>270.02999999999997</v>
      </c>
      <c r="AA131" s="8">
        <v>65.39</v>
      </c>
      <c r="AB131" s="20">
        <v>477</v>
      </c>
      <c r="AC131" s="21">
        <v>59.3</v>
      </c>
      <c r="AD131" s="20">
        <v>260</v>
      </c>
      <c r="AE131" s="21">
        <v>32.299999999999997</v>
      </c>
      <c r="AF131" s="20">
        <v>67</v>
      </c>
      <c r="AG131" s="21">
        <v>8.4</v>
      </c>
      <c r="AH131" s="20">
        <f t="shared" si="69"/>
        <v>737</v>
      </c>
      <c r="AI131" s="21">
        <f t="shared" si="70"/>
        <v>91.666666666666671</v>
      </c>
      <c r="AJ131" s="8"/>
      <c r="AK131" s="5"/>
      <c r="AL131" s="5"/>
    </row>
    <row r="132" spans="1:38" ht="18.75" x14ac:dyDescent="0.3">
      <c r="A132" s="5"/>
      <c r="B132" s="10" t="s">
        <v>34</v>
      </c>
      <c r="C132" s="7"/>
      <c r="D132" s="7"/>
      <c r="E132" s="7"/>
      <c r="F132" s="5">
        <v>99</v>
      </c>
      <c r="G132" s="5">
        <v>57</v>
      </c>
      <c r="H132" s="5">
        <v>140</v>
      </c>
      <c r="I132" s="5">
        <v>16</v>
      </c>
      <c r="J132" s="5">
        <v>0</v>
      </c>
      <c r="K132" s="5">
        <v>0</v>
      </c>
      <c r="L132" s="22">
        <v>2919</v>
      </c>
      <c r="M132" s="5">
        <v>1962</v>
      </c>
      <c r="N132" s="5">
        <v>833</v>
      </c>
      <c r="O132" s="5">
        <v>124</v>
      </c>
      <c r="P132" s="5">
        <v>1727</v>
      </c>
      <c r="Q132" s="5">
        <v>984</v>
      </c>
      <c r="R132" s="5">
        <v>208</v>
      </c>
      <c r="S132" s="5">
        <v>1768</v>
      </c>
      <c r="T132" s="5">
        <v>947</v>
      </c>
      <c r="U132" s="5">
        <v>204</v>
      </c>
      <c r="V132" s="5">
        <v>1803</v>
      </c>
      <c r="W132" s="5">
        <v>960</v>
      </c>
      <c r="X132" s="5">
        <v>156</v>
      </c>
      <c r="Y132" s="5">
        <v>1828</v>
      </c>
      <c r="Z132" s="5">
        <v>936</v>
      </c>
      <c r="AA132" s="5">
        <v>155</v>
      </c>
      <c r="AB132" s="20">
        <v>1818</v>
      </c>
      <c r="AC132" s="21">
        <v>62.2</v>
      </c>
      <c r="AD132" s="20">
        <v>932</v>
      </c>
      <c r="AE132" s="21">
        <v>32</v>
      </c>
      <c r="AF132" s="20">
        <v>169</v>
      </c>
      <c r="AG132" s="21">
        <v>5.8</v>
      </c>
      <c r="AH132" s="20">
        <f t="shared" si="69"/>
        <v>2750</v>
      </c>
      <c r="AI132" s="21">
        <f t="shared" si="70"/>
        <v>94.210346008907166</v>
      </c>
      <c r="AJ132" s="8"/>
      <c r="AK132" s="8"/>
      <c r="AL132" s="8"/>
    </row>
    <row r="133" spans="1:38" ht="18.75" x14ac:dyDescent="0.3">
      <c r="A133" s="5">
        <v>17</v>
      </c>
      <c r="B133" s="27" t="s">
        <v>50</v>
      </c>
      <c r="C133" s="35"/>
      <c r="D133" s="35"/>
      <c r="E133" s="35"/>
      <c r="F133" s="36">
        <f>F135+F136+F137+F138+F139+F140</f>
        <v>953</v>
      </c>
      <c r="G133" s="36">
        <f t="shared" ref="G133:K133" si="71">G135+G136+G137+G138+G139+G140</f>
        <v>804</v>
      </c>
      <c r="H133" s="36">
        <f t="shared" si="71"/>
        <v>867</v>
      </c>
      <c r="I133" s="36">
        <f t="shared" si="71"/>
        <v>588</v>
      </c>
      <c r="J133" s="36">
        <f t="shared" si="71"/>
        <v>302</v>
      </c>
      <c r="K133" s="36">
        <f t="shared" si="71"/>
        <v>0</v>
      </c>
      <c r="L133" s="36">
        <f>L135+L136+L137+L138+L139+L140</f>
        <v>33945</v>
      </c>
      <c r="M133" s="36">
        <f t="shared" ref="M133:AA133" si="72">M135+M136+M137+M138+M139+M140</f>
        <v>20469</v>
      </c>
      <c r="N133" s="36">
        <f t="shared" si="72"/>
        <v>10507</v>
      </c>
      <c r="O133" s="36">
        <f t="shared" si="72"/>
        <v>2969</v>
      </c>
      <c r="P133" s="36">
        <f t="shared" si="72"/>
        <v>18281</v>
      </c>
      <c r="Q133" s="36">
        <f t="shared" si="72"/>
        <v>11939</v>
      </c>
      <c r="R133" s="36">
        <f t="shared" si="72"/>
        <v>3725</v>
      </c>
      <c r="S133" s="36">
        <f t="shared" si="72"/>
        <v>18047</v>
      </c>
      <c r="T133" s="36">
        <f t="shared" si="72"/>
        <v>12127</v>
      </c>
      <c r="U133" s="36">
        <f t="shared" si="72"/>
        <v>3771</v>
      </c>
      <c r="V133" s="36">
        <f t="shared" si="72"/>
        <v>18131</v>
      </c>
      <c r="W133" s="36">
        <f t="shared" si="72"/>
        <v>11984</v>
      </c>
      <c r="X133" s="36">
        <f t="shared" si="72"/>
        <v>3830</v>
      </c>
      <c r="Y133" s="36">
        <f t="shared" si="72"/>
        <v>18623</v>
      </c>
      <c r="Z133" s="36">
        <f t="shared" si="72"/>
        <v>11606</v>
      </c>
      <c r="AA133" s="36">
        <f t="shared" si="72"/>
        <v>3716</v>
      </c>
      <c r="AB133" s="30">
        <f>AB135+AB136+AB137+AB138+AB139+AB140</f>
        <v>18710.199999999997</v>
      </c>
      <c r="AC133" s="31">
        <f>AB133*100/L133</f>
        <v>55.119163352481948</v>
      </c>
      <c r="AD133" s="30">
        <f>(N133+Q133+T133+W133+Z133)/5</f>
        <v>11632.6</v>
      </c>
      <c r="AE133" s="31">
        <f>AD133*100/L133</f>
        <v>34.268964501399324</v>
      </c>
      <c r="AF133" s="30">
        <f>(O133+R133+U133+X133+AA133)/5</f>
        <v>3602.2</v>
      </c>
      <c r="AG133" s="31">
        <f>AF133*100/L133</f>
        <v>10.611872146118721</v>
      </c>
      <c r="AH133" s="30">
        <f>AB133+AD133</f>
        <v>30342.799999999996</v>
      </c>
      <c r="AI133" s="31">
        <f t="shared" ref="AI133" si="73">(AH133*100/L133)</f>
        <v>89.388127853881258</v>
      </c>
      <c r="AJ133" s="29">
        <f>L139+L140</f>
        <v>10955</v>
      </c>
      <c r="AK133" s="30">
        <f>AB139+AB140+AD139+AD140</f>
        <v>10071.4</v>
      </c>
      <c r="AL133" s="31">
        <f>AK133*100/AJ133</f>
        <v>91.934276586033775</v>
      </c>
    </row>
    <row r="134" spans="1:38" ht="18.75" x14ac:dyDescent="0.3">
      <c r="A134" s="5"/>
      <c r="B134" s="27" t="s">
        <v>16</v>
      </c>
      <c r="C134" s="35"/>
      <c r="D134" s="35"/>
      <c r="E134" s="35"/>
      <c r="F134" s="37"/>
      <c r="G134" s="37"/>
      <c r="H134" s="37"/>
      <c r="I134" s="37"/>
      <c r="J134" s="37"/>
      <c r="K134" s="37"/>
      <c r="L134" s="38"/>
      <c r="M134" s="39">
        <v>44</v>
      </c>
      <c r="N134" s="40">
        <v>40</v>
      </c>
      <c r="O134" s="40">
        <v>18</v>
      </c>
      <c r="P134" s="41">
        <v>40.279350700000002</v>
      </c>
      <c r="Q134" s="41">
        <v>40.848747959999997</v>
      </c>
      <c r="R134" s="41">
        <v>18.871901350000002</v>
      </c>
      <c r="S134" s="41">
        <v>38.778784450000003</v>
      </c>
      <c r="T134" s="41">
        <v>41.424436890000003</v>
      </c>
      <c r="U134" s="41">
        <v>19.796778660000001</v>
      </c>
      <c r="V134" s="41">
        <v>38.536554670000001</v>
      </c>
      <c r="W134" s="41">
        <v>41.257707310000001</v>
      </c>
      <c r="X134" s="41">
        <v>20.205738010000001</v>
      </c>
      <c r="Y134" s="41">
        <v>39.735120170000002</v>
      </c>
      <c r="Z134" s="41">
        <v>40.741789349999998</v>
      </c>
      <c r="AA134" s="41">
        <v>19.52309047</v>
      </c>
      <c r="AB134" s="30"/>
      <c r="AC134" s="31"/>
      <c r="AD134" s="29"/>
      <c r="AE134" s="31"/>
      <c r="AF134" s="30"/>
      <c r="AG134" s="31"/>
      <c r="AH134" s="30"/>
      <c r="AI134" s="31"/>
      <c r="AJ134" s="29"/>
      <c r="AK134" s="30"/>
      <c r="AL134" s="29"/>
    </row>
    <row r="135" spans="1:38" ht="18.75" x14ac:dyDescent="0.3">
      <c r="A135" s="5"/>
      <c r="B135" s="10" t="s">
        <v>29</v>
      </c>
      <c r="C135" s="7"/>
      <c r="D135" s="7"/>
      <c r="E135" s="7"/>
      <c r="F135" s="5">
        <v>31</v>
      </c>
      <c r="G135" s="5">
        <v>46</v>
      </c>
      <c r="H135" s="5">
        <v>42</v>
      </c>
      <c r="I135" s="5">
        <v>24</v>
      </c>
      <c r="J135" s="5">
        <v>11</v>
      </c>
      <c r="K135" s="5">
        <v>0</v>
      </c>
      <c r="L135" s="22">
        <v>924</v>
      </c>
      <c r="M135" s="5">
        <v>493</v>
      </c>
      <c r="N135" s="5">
        <v>294</v>
      </c>
      <c r="O135" s="5">
        <v>137</v>
      </c>
      <c r="P135" s="5">
        <v>419</v>
      </c>
      <c r="Q135" s="5">
        <v>322</v>
      </c>
      <c r="R135" s="5">
        <v>183</v>
      </c>
      <c r="S135" s="5">
        <v>412</v>
      </c>
      <c r="T135" s="5">
        <v>313</v>
      </c>
      <c r="U135" s="5">
        <v>199</v>
      </c>
      <c r="V135" s="5">
        <v>442</v>
      </c>
      <c r="W135" s="5">
        <v>321</v>
      </c>
      <c r="X135" s="5">
        <v>161</v>
      </c>
      <c r="Y135" s="5">
        <v>450</v>
      </c>
      <c r="Z135" s="5">
        <v>300</v>
      </c>
      <c r="AA135" s="5">
        <v>174</v>
      </c>
      <c r="AB135" s="20">
        <f t="shared" ref="AB135:AB140" si="74">(M135+P135+S135+V135+Y135)/5</f>
        <v>443.2</v>
      </c>
      <c r="AC135" s="21">
        <v>49.458874458874462</v>
      </c>
      <c r="AD135" s="20">
        <f>(N135+Q135+T135+W135+Z135)/5</f>
        <v>310</v>
      </c>
      <c r="AE135" s="21">
        <v>33.549783549783548</v>
      </c>
      <c r="AF135" s="20">
        <f>(O135+R135++U135+X135+AA135)/5</f>
        <v>170.8</v>
      </c>
      <c r="AG135" s="21">
        <v>18.484848484848484</v>
      </c>
      <c r="AH135" s="20">
        <f>AB135+AD135</f>
        <v>753.2</v>
      </c>
      <c r="AI135" s="21">
        <f>AH135*100/L135</f>
        <v>81.515151515151516</v>
      </c>
      <c r="AJ135" s="8"/>
      <c r="AK135" s="5"/>
      <c r="AL135" s="5"/>
    </row>
    <row r="136" spans="1:38" ht="18.75" x14ac:dyDescent="0.3">
      <c r="A136" s="5"/>
      <c r="B136" s="10" t="s">
        <v>30</v>
      </c>
      <c r="C136" s="7"/>
      <c r="D136" s="7"/>
      <c r="E136" s="7"/>
      <c r="F136" s="14">
        <v>175</v>
      </c>
      <c r="G136" s="14">
        <v>149</v>
      </c>
      <c r="H136" s="14">
        <v>170</v>
      </c>
      <c r="I136" s="14">
        <v>104</v>
      </c>
      <c r="J136" s="14">
        <v>50</v>
      </c>
      <c r="K136" s="5">
        <v>0</v>
      </c>
      <c r="L136" s="24">
        <v>5587</v>
      </c>
      <c r="M136" s="14">
        <v>3061</v>
      </c>
      <c r="N136" s="14">
        <v>1820</v>
      </c>
      <c r="O136" s="14">
        <v>706</v>
      </c>
      <c r="P136" s="14">
        <v>2809</v>
      </c>
      <c r="Q136" s="14">
        <v>1983</v>
      </c>
      <c r="R136" s="14">
        <v>795</v>
      </c>
      <c r="S136" s="14">
        <v>2715</v>
      </c>
      <c r="T136" s="14">
        <v>2051</v>
      </c>
      <c r="U136" s="14">
        <v>821</v>
      </c>
      <c r="V136" s="14">
        <v>2854</v>
      </c>
      <c r="W136" s="14">
        <v>1928</v>
      </c>
      <c r="X136" s="14">
        <v>805</v>
      </c>
      <c r="Y136" s="14">
        <v>2886</v>
      </c>
      <c r="Z136" s="14">
        <v>1971</v>
      </c>
      <c r="AA136" s="14">
        <v>730</v>
      </c>
      <c r="AB136" s="20">
        <f t="shared" si="74"/>
        <v>2865</v>
      </c>
      <c r="AC136" s="21">
        <v>49.973151959906929</v>
      </c>
      <c r="AD136" s="20">
        <v>1950.6</v>
      </c>
      <c r="AE136" s="21">
        <v>34.913191337032394</v>
      </c>
      <c r="AF136" s="20">
        <v>771.4</v>
      </c>
      <c r="AG136" s="21">
        <v>13.80705208519778</v>
      </c>
      <c r="AH136" s="20">
        <f t="shared" ref="AH136:AH140" si="75">AB136+AD136</f>
        <v>4815.6000000000004</v>
      </c>
      <c r="AI136" s="21">
        <f t="shared" ref="AI136:AI140" si="76">AH136*100/L136</f>
        <v>86.192947914802232</v>
      </c>
      <c r="AJ136" s="8"/>
      <c r="AK136" s="8"/>
      <c r="AL136" s="5"/>
    </row>
    <row r="137" spans="1:38" ht="18.75" x14ac:dyDescent="0.3">
      <c r="A137" s="5"/>
      <c r="B137" s="10" t="s">
        <v>31</v>
      </c>
      <c r="C137" s="7"/>
      <c r="D137" s="7"/>
      <c r="E137" s="7"/>
      <c r="F137" s="14">
        <v>216</v>
      </c>
      <c r="G137" s="14">
        <v>191</v>
      </c>
      <c r="H137" s="14">
        <v>203</v>
      </c>
      <c r="I137" s="14">
        <v>133</v>
      </c>
      <c r="J137" s="14">
        <v>71</v>
      </c>
      <c r="K137" s="5">
        <v>0</v>
      </c>
      <c r="L137" s="24">
        <v>7688</v>
      </c>
      <c r="M137" s="14">
        <v>4211</v>
      </c>
      <c r="N137" s="14">
        <v>2699</v>
      </c>
      <c r="O137" s="14">
        <v>778</v>
      </c>
      <c r="P137" s="14">
        <v>3659</v>
      </c>
      <c r="Q137" s="14">
        <v>3209</v>
      </c>
      <c r="R137" s="14">
        <v>820</v>
      </c>
      <c r="S137" s="14">
        <v>3612</v>
      </c>
      <c r="T137" s="14">
        <v>3270</v>
      </c>
      <c r="U137" s="14">
        <v>806</v>
      </c>
      <c r="V137" s="14">
        <v>3474</v>
      </c>
      <c r="W137" s="14">
        <v>3338</v>
      </c>
      <c r="X137" s="14">
        <v>876</v>
      </c>
      <c r="Y137" s="14">
        <v>3645</v>
      </c>
      <c r="Z137" s="14">
        <v>3158</v>
      </c>
      <c r="AA137" s="14">
        <v>885</v>
      </c>
      <c r="AB137" s="20">
        <f t="shared" si="74"/>
        <v>3720.2</v>
      </c>
      <c r="AC137" s="21">
        <v>47.372528616024972</v>
      </c>
      <c r="AD137" s="20">
        <v>3134.8</v>
      </c>
      <c r="AE137" s="21">
        <v>40.775234131113422</v>
      </c>
      <c r="AF137" s="20">
        <v>833</v>
      </c>
      <c r="AG137" s="21">
        <v>10.835067637877211</v>
      </c>
      <c r="AH137" s="20">
        <f t="shared" si="75"/>
        <v>6855</v>
      </c>
      <c r="AI137" s="21">
        <f t="shared" si="76"/>
        <v>89.164932362122784</v>
      </c>
      <c r="AJ137" s="8"/>
      <c r="AK137" s="5"/>
      <c r="AL137" s="5"/>
    </row>
    <row r="138" spans="1:38" ht="18.75" x14ac:dyDescent="0.3">
      <c r="A138" s="5"/>
      <c r="B138" s="10" t="s">
        <v>32</v>
      </c>
      <c r="C138" s="7"/>
      <c r="D138" s="7"/>
      <c r="E138" s="7"/>
      <c r="F138" s="14">
        <v>242</v>
      </c>
      <c r="G138" s="14">
        <v>152</v>
      </c>
      <c r="H138" s="14">
        <v>199</v>
      </c>
      <c r="I138" s="14">
        <v>125</v>
      </c>
      <c r="J138" s="14">
        <v>70</v>
      </c>
      <c r="K138" s="5">
        <v>0</v>
      </c>
      <c r="L138" s="24">
        <v>8791</v>
      </c>
      <c r="M138" s="14">
        <v>5210</v>
      </c>
      <c r="N138" s="14">
        <v>2671</v>
      </c>
      <c r="O138" s="14">
        <v>910</v>
      </c>
      <c r="P138" s="14">
        <v>4802</v>
      </c>
      <c r="Q138" s="14">
        <v>3022</v>
      </c>
      <c r="R138" s="14">
        <v>967</v>
      </c>
      <c r="S138" s="14">
        <v>4857</v>
      </c>
      <c r="T138" s="14">
        <v>2977</v>
      </c>
      <c r="U138" s="14">
        <v>957</v>
      </c>
      <c r="V138" s="14">
        <v>4803</v>
      </c>
      <c r="W138" s="14">
        <v>2988</v>
      </c>
      <c r="X138" s="14">
        <v>1000</v>
      </c>
      <c r="Y138" s="14">
        <v>5190</v>
      </c>
      <c r="Z138" s="14">
        <v>2718</v>
      </c>
      <c r="AA138" s="14">
        <v>883</v>
      </c>
      <c r="AB138" s="20">
        <f t="shared" si="74"/>
        <v>4972.3999999999996</v>
      </c>
      <c r="AC138" s="21">
        <v>57.991127289273123</v>
      </c>
      <c r="AD138" s="20">
        <v>2875.2</v>
      </c>
      <c r="AE138" s="21">
        <v>32.706176771698331</v>
      </c>
      <c r="AF138" s="20">
        <v>943.4</v>
      </c>
      <c r="AG138" s="21">
        <v>10.731429871459447</v>
      </c>
      <c r="AH138" s="20">
        <f t="shared" si="75"/>
        <v>7847.5999999999995</v>
      </c>
      <c r="AI138" s="21">
        <f t="shared" si="76"/>
        <v>89.268570128540546</v>
      </c>
      <c r="AJ138" s="8"/>
      <c r="AK138" s="5"/>
      <c r="AL138" s="5"/>
    </row>
    <row r="139" spans="1:38" ht="18.75" x14ac:dyDescent="0.3">
      <c r="A139" s="5"/>
      <c r="B139" s="10" t="s">
        <v>33</v>
      </c>
      <c r="C139" s="7"/>
      <c r="D139" s="7"/>
      <c r="E139" s="7"/>
      <c r="F139" s="14">
        <v>166</v>
      </c>
      <c r="G139" s="14">
        <v>39</v>
      </c>
      <c r="H139" s="14">
        <v>68</v>
      </c>
      <c r="I139" s="14">
        <v>85</v>
      </c>
      <c r="J139" s="14">
        <v>52</v>
      </c>
      <c r="K139" s="5">
        <v>0</v>
      </c>
      <c r="L139" s="24">
        <v>5059</v>
      </c>
      <c r="M139" s="14">
        <v>3392</v>
      </c>
      <c r="N139" s="14">
        <v>1478</v>
      </c>
      <c r="O139" s="14">
        <v>189</v>
      </c>
      <c r="P139" s="14">
        <v>3101</v>
      </c>
      <c r="Q139" s="14">
        <v>1448</v>
      </c>
      <c r="R139" s="14">
        <v>510</v>
      </c>
      <c r="S139" s="14">
        <v>3036</v>
      </c>
      <c r="T139" s="14">
        <v>1487</v>
      </c>
      <c r="U139" s="14">
        <v>536</v>
      </c>
      <c r="V139" s="14">
        <v>3047</v>
      </c>
      <c r="W139" s="14">
        <v>1442</v>
      </c>
      <c r="X139" s="14">
        <v>570</v>
      </c>
      <c r="Y139" s="14">
        <v>2938</v>
      </c>
      <c r="Z139" s="14">
        <v>1527</v>
      </c>
      <c r="AA139" s="14">
        <v>594</v>
      </c>
      <c r="AB139" s="20">
        <f t="shared" si="74"/>
        <v>3102.8</v>
      </c>
      <c r="AC139" s="21">
        <v>62.897805890492194</v>
      </c>
      <c r="AD139" s="20">
        <f>(N139+Q139+T139+W139+Z139)/5</f>
        <v>1476.4</v>
      </c>
      <c r="AE139" s="21">
        <v>29.183633129076892</v>
      </c>
      <c r="AF139" s="20">
        <v>479.8</v>
      </c>
      <c r="AG139" s="21">
        <v>9.4840877643803125</v>
      </c>
      <c r="AH139" s="20">
        <f t="shared" si="75"/>
        <v>4579.2000000000007</v>
      </c>
      <c r="AI139" s="21">
        <f t="shared" si="76"/>
        <v>90.515912235619695</v>
      </c>
      <c r="AJ139" s="8"/>
      <c r="AK139" s="5"/>
      <c r="AL139" s="5"/>
    </row>
    <row r="140" spans="1:38" ht="18.75" x14ac:dyDescent="0.3">
      <c r="A140" s="5"/>
      <c r="B140" s="10" t="s">
        <v>34</v>
      </c>
      <c r="C140" s="7"/>
      <c r="D140" s="7"/>
      <c r="E140" s="7"/>
      <c r="F140" s="14">
        <v>123</v>
      </c>
      <c r="G140" s="14">
        <v>227</v>
      </c>
      <c r="H140" s="14">
        <v>185</v>
      </c>
      <c r="I140" s="14">
        <v>117</v>
      </c>
      <c r="J140" s="14">
        <v>48</v>
      </c>
      <c r="K140" s="5">
        <v>0</v>
      </c>
      <c r="L140" s="24">
        <v>5896</v>
      </c>
      <c r="M140" s="14">
        <v>4102</v>
      </c>
      <c r="N140" s="14">
        <v>1545</v>
      </c>
      <c r="O140" s="14">
        <v>249</v>
      </c>
      <c r="P140" s="14">
        <v>3491</v>
      </c>
      <c r="Q140" s="14">
        <v>1955</v>
      </c>
      <c r="R140" s="14">
        <v>450</v>
      </c>
      <c r="S140" s="14">
        <v>3415</v>
      </c>
      <c r="T140" s="14">
        <v>2029</v>
      </c>
      <c r="U140" s="14">
        <v>452</v>
      </c>
      <c r="V140" s="14">
        <v>3511</v>
      </c>
      <c r="W140" s="14">
        <v>1967</v>
      </c>
      <c r="X140" s="14">
        <v>418</v>
      </c>
      <c r="Y140" s="14">
        <v>3514</v>
      </c>
      <c r="Z140" s="14">
        <v>1932</v>
      </c>
      <c r="AA140" s="14">
        <v>450</v>
      </c>
      <c r="AB140" s="20">
        <f t="shared" si="74"/>
        <v>3606.6</v>
      </c>
      <c r="AC140" s="21">
        <v>63.958616010854819</v>
      </c>
      <c r="AD140" s="20">
        <v>1885.6</v>
      </c>
      <c r="AE140" s="21">
        <v>31.98100407055631</v>
      </c>
      <c r="AF140" s="20">
        <v>403.8</v>
      </c>
      <c r="AG140" s="21">
        <v>6.8487109905020356</v>
      </c>
      <c r="AH140" s="20">
        <f t="shared" si="75"/>
        <v>5492.2</v>
      </c>
      <c r="AI140" s="21">
        <f t="shared" si="76"/>
        <v>93.151289009497958</v>
      </c>
      <c r="AJ140" s="8"/>
      <c r="AK140" s="8"/>
      <c r="AL140" s="8"/>
    </row>
    <row r="141" spans="1:38" ht="18.75" x14ac:dyDescent="0.3">
      <c r="A141" s="5">
        <v>18</v>
      </c>
      <c r="B141" s="27" t="s">
        <v>51</v>
      </c>
      <c r="C141" s="28"/>
      <c r="D141" s="28"/>
      <c r="E141" s="28"/>
      <c r="F141" s="29">
        <f>F143+F144+F145+F146+F147+F148</f>
        <v>63713</v>
      </c>
      <c r="G141" s="29">
        <f t="shared" ref="G141:AA141" si="77">G143+G144+G145+G146+G147+G148</f>
        <v>0</v>
      </c>
      <c r="H141" s="29">
        <f t="shared" si="77"/>
        <v>46007</v>
      </c>
      <c r="I141" s="29">
        <f t="shared" si="77"/>
        <v>17831</v>
      </c>
      <c r="J141" s="29">
        <f t="shared" si="77"/>
        <v>0</v>
      </c>
      <c r="K141" s="29">
        <f t="shared" si="77"/>
        <v>0</v>
      </c>
      <c r="L141" s="29">
        <f t="shared" si="77"/>
        <v>63713</v>
      </c>
      <c r="M141" s="29">
        <f t="shared" si="77"/>
        <v>27842</v>
      </c>
      <c r="N141" s="29">
        <f t="shared" si="77"/>
        <v>31670</v>
      </c>
      <c r="O141" s="29">
        <f t="shared" si="77"/>
        <v>4201</v>
      </c>
      <c r="P141" s="29">
        <f t="shared" si="77"/>
        <v>26679</v>
      </c>
      <c r="Q141" s="29">
        <f t="shared" si="77"/>
        <v>31756</v>
      </c>
      <c r="R141" s="29">
        <f t="shared" si="77"/>
        <v>5278</v>
      </c>
      <c r="S141" s="29">
        <f>S144+S143+S145+S146+S147+S148</f>
        <v>30911</v>
      </c>
      <c r="T141" s="29">
        <f t="shared" ref="T141:U141" si="78">T144+T143+T145+T146+T147+T148</f>
        <v>28115</v>
      </c>
      <c r="U141" s="29">
        <f t="shared" si="78"/>
        <v>4687</v>
      </c>
      <c r="V141" s="29">
        <f t="shared" si="77"/>
        <v>26603</v>
      </c>
      <c r="W141" s="29">
        <f t="shared" si="77"/>
        <v>32570</v>
      </c>
      <c r="X141" s="29">
        <f t="shared" si="77"/>
        <v>4540</v>
      </c>
      <c r="Y141" s="29">
        <f t="shared" si="77"/>
        <v>26780</v>
      </c>
      <c r="Z141" s="29">
        <f t="shared" si="77"/>
        <v>32398</v>
      </c>
      <c r="AA141" s="29">
        <f t="shared" si="77"/>
        <v>4535</v>
      </c>
      <c r="AB141" s="30">
        <f>AB143+AB144+AB145+AB146+AB147+AB148</f>
        <v>27763</v>
      </c>
      <c r="AC141" s="31">
        <f>AB141*100/L141</f>
        <v>43.575094564688527</v>
      </c>
      <c r="AD141" s="30">
        <f>AD143+AD144+AD145+AD146+AD147+AD148</f>
        <v>31301.800000000003</v>
      </c>
      <c r="AE141" s="31">
        <f>AD141*100/L141</f>
        <v>49.129377050209541</v>
      </c>
      <c r="AF141" s="30">
        <f>AF143+AF144+AF145+AF146++AF147+AF148</f>
        <v>4648.2</v>
      </c>
      <c r="AG141" s="31">
        <f>AF141*100/L141</f>
        <v>7.2955283851019415</v>
      </c>
      <c r="AH141" s="30">
        <f>AB141+AD141</f>
        <v>59064.800000000003</v>
      </c>
      <c r="AI141" s="31">
        <f t="shared" ref="AI141" si="79">(AH141*100/L141)</f>
        <v>92.704471614898054</v>
      </c>
      <c r="AJ141" s="29">
        <f>L147+L148</f>
        <v>21832</v>
      </c>
      <c r="AK141" s="30">
        <f>AB147+AB148+AD147+AD148</f>
        <v>20025.2</v>
      </c>
      <c r="AL141" s="31">
        <f>AK141*100/AJ141</f>
        <v>91.724074752656648</v>
      </c>
    </row>
    <row r="142" spans="1:38" ht="18.75" x14ac:dyDescent="0.3">
      <c r="A142" s="5"/>
      <c r="B142" s="33" t="s">
        <v>16</v>
      </c>
      <c r="C142" s="28"/>
      <c r="D142" s="28"/>
      <c r="E142" s="28"/>
      <c r="F142" s="29"/>
      <c r="G142" s="29"/>
      <c r="H142" s="29" t="s">
        <v>63</v>
      </c>
      <c r="I142" s="29"/>
      <c r="J142" s="29"/>
      <c r="K142" s="29"/>
      <c r="L142" s="29"/>
      <c r="M142" s="31">
        <v>42.110715238648311</v>
      </c>
      <c r="N142" s="31">
        <v>46.508561831965217</v>
      </c>
      <c r="O142" s="31">
        <v>11.380722929386467</v>
      </c>
      <c r="P142" s="31">
        <v>39.801924254076873</v>
      </c>
      <c r="Q142" s="31">
        <v>46.696906439816047</v>
      </c>
      <c r="R142" s="31">
        <v>13.501169306107075</v>
      </c>
      <c r="S142" s="31">
        <v>44.620407138260639</v>
      </c>
      <c r="T142" s="31">
        <v>43.254908731342113</v>
      </c>
      <c r="U142" s="31">
        <v>12.124684130397251</v>
      </c>
      <c r="V142" s="31">
        <v>38.439564923955864</v>
      </c>
      <c r="W142" s="31">
        <v>53.877544614128986</v>
      </c>
      <c r="X142" s="31">
        <v>7.682890461915151</v>
      </c>
      <c r="Y142" s="31">
        <v>41.887840786024832</v>
      </c>
      <c r="Z142" s="31">
        <v>46.448919372812455</v>
      </c>
      <c r="AA142" s="31">
        <v>11.663239841162714</v>
      </c>
      <c r="AB142" s="31"/>
      <c r="AC142" s="30"/>
      <c r="AD142" s="31"/>
      <c r="AE142" s="29"/>
      <c r="AF142" s="31"/>
      <c r="AG142" s="29"/>
      <c r="AH142" s="30"/>
      <c r="AI142" s="29"/>
      <c r="AJ142" s="29"/>
      <c r="AK142" s="30"/>
      <c r="AL142" s="29"/>
    </row>
    <row r="143" spans="1:38" ht="18.75" x14ac:dyDescent="0.3">
      <c r="A143" s="5"/>
      <c r="B143" s="10" t="s">
        <v>29</v>
      </c>
      <c r="C143" s="7"/>
      <c r="D143" s="7"/>
      <c r="E143" s="7"/>
      <c r="F143" s="5">
        <v>125</v>
      </c>
      <c r="G143" s="5">
        <v>0</v>
      </c>
      <c r="H143" s="5">
        <v>125</v>
      </c>
      <c r="I143" s="5">
        <v>125</v>
      </c>
      <c r="J143" s="5">
        <v>0</v>
      </c>
      <c r="K143" s="5">
        <v>0</v>
      </c>
      <c r="L143" s="22">
        <v>125</v>
      </c>
      <c r="M143" s="5">
        <v>74</v>
      </c>
      <c r="N143" s="5">
        <v>46</v>
      </c>
      <c r="O143" s="5">
        <v>5</v>
      </c>
      <c r="P143" s="5">
        <v>73</v>
      </c>
      <c r="Q143" s="5">
        <v>46</v>
      </c>
      <c r="R143" s="5">
        <v>6</v>
      </c>
      <c r="S143" s="5">
        <v>63</v>
      </c>
      <c r="T143" s="5">
        <v>55</v>
      </c>
      <c r="U143" s="5">
        <v>7</v>
      </c>
      <c r="V143" s="5">
        <v>66</v>
      </c>
      <c r="W143" s="5">
        <v>50</v>
      </c>
      <c r="X143" s="5">
        <v>9</v>
      </c>
      <c r="Y143" s="5">
        <v>73</v>
      </c>
      <c r="Z143" s="5">
        <v>44</v>
      </c>
      <c r="AA143" s="5">
        <v>8</v>
      </c>
      <c r="AB143" s="20">
        <v>69.8</v>
      </c>
      <c r="AC143" s="21">
        <v>55.84</v>
      </c>
      <c r="AD143" s="20">
        <v>48.2</v>
      </c>
      <c r="AE143" s="21">
        <v>38.56</v>
      </c>
      <c r="AF143" s="20">
        <v>7</v>
      </c>
      <c r="AG143" s="21">
        <v>5.6</v>
      </c>
      <c r="AH143" s="20">
        <f>AB143+AD143</f>
        <v>118</v>
      </c>
      <c r="AI143" s="21">
        <f>AH143*100/L143</f>
        <v>94.4</v>
      </c>
      <c r="AJ143" s="8"/>
      <c r="AK143" s="8"/>
      <c r="AL143" s="5"/>
    </row>
    <row r="144" spans="1:38" ht="18.75" x14ac:dyDescent="0.3">
      <c r="A144" s="5"/>
      <c r="B144" s="10" t="s">
        <v>30</v>
      </c>
      <c r="C144" s="7"/>
      <c r="D144" s="7"/>
      <c r="E144" s="7"/>
      <c r="F144" s="5">
        <v>8062</v>
      </c>
      <c r="G144" s="5">
        <v>0</v>
      </c>
      <c r="H144" s="5">
        <v>7662</v>
      </c>
      <c r="I144" s="5">
        <v>400</v>
      </c>
      <c r="J144" s="5">
        <v>0</v>
      </c>
      <c r="K144" s="5">
        <v>0</v>
      </c>
      <c r="L144" s="22">
        <v>8062</v>
      </c>
      <c r="M144" s="5">
        <v>5387</v>
      </c>
      <c r="N144" s="5">
        <v>2640</v>
      </c>
      <c r="O144" s="5">
        <v>35</v>
      </c>
      <c r="P144" s="5">
        <v>3533</v>
      </c>
      <c r="Q144" s="5">
        <v>4250</v>
      </c>
      <c r="R144" s="5">
        <v>279</v>
      </c>
      <c r="S144" s="5">
        <v>4916</v>
      </c>
      <c r="T144" s="5">
        <v>3096</v>
      </c>
      <c r="U144" s="5">
        <v>50</v>
      </c>
      <c r="V144" s="5">
        <v>3358</v>
      </c>
      <c r="W144" s="5">
        <v>4570</v>
      </c>
      <c r="X144" s="5">
        <v>134</v>
      </c>
      <c r="Y144" s="5">
        <v>2335</v>
      </c>
      <c r="Z144" s="5">
        <v>4336</v>
      </c>
      <c r="AA144" s="5">
        <v>1391</v>
      </c>
      <c r="AB144" s="20">
        <v>3905.8</v>
      </c>
      <c r="AC144" s="21">
        <v>48.447035475068219</v>
      </c>
      <c r="AD144" s="20">
        <v>3778.4</v>
      </c>
      <c r="AE144" s="21">
        <v>46.866782436120069</v>
      </c>
      <c r="AF144" s="20">
        <v>377.8</v>
      </c>
      <c r="AG144" s="21">
        <v>4.6861820888117096</v>
      </c>
      <c r="AH144" s="20">
        <f t="shared" ref="AH144:AH148" si="80">AB144+AD144</f>
        <v>7684.2000000000007</v>
      </c>
      <c r="AI144" s="21">
        <f t="shared" ref="AI144:AI148" si="81">AH144*100/L144</f>
        <v>95.313817911188309</v>
      </c>
      <c r="AJ144" s="8"/>
      <c r="AK144" s="8"/>
      <c r="AL144" s="5"/>
    </row>
    <row r="145" spans="1:38" ht="18.75" x14ac:dyDescent="0.3">
      <c r="A145" s="5"/>
      <c r="B145" s="10" t="s">
        <v>31</v>
      </c>
      <c r="C145" s="7"/>
      <c r="D145" s="7"/>
      <c r="E145" s="7"/>
      <c r="F145" s="5">
        <v>15944</v>
      </c>
      <c r="G145" s="5">
        <v>0</v>
      </c>
      <c r="H145" s="5">
        <v>11481</v>
      </c>
      <c r="I145" s="5">
        <v>4463</v>
      </c>
      <c r="J145" s="5">
        <v>0</v>
      </c>
      <c r="K145" s="5">
        <v>0</v>
      </c>
      <c r="L145" s="22">
        <v>15944</v>
      </c>
      <c r="M145" s="5">
        <v>7258</v>
      </c>
      <c r="N145" s="5">
        <v>8130</v>
      </c>
      <c r="O145" s="5">
        <v>556</v>
      </c>
      <c r="P145" s="5">
        <v>6053</v>
      </c>
      <c r="Q145" s="5">
        <v>9091</v>
      </c>
      <c r="R145" s="5">
        <v>800</v>
      </c>
      <c r="S145" s="5">
        <v>5668</v>
      </c>
      <c r="T145" s="5">
        <v>8221</v>
      </c>
      <c r="U145" s="5">
        <v>2055</v>
      </c>
      <c r="V145" s="5">
        <v>7482</v>
      </c>
      <c r="W145" s="5">
        <v>7041</v>
      </c>
      <c r="X145" s="5">
        <v>1421</v>
      </c>
      <c r="Y145" s="5">
        <v>6668</v>
      </c>
      <c r="Z145" s="5">
        <v>8221</v>
      </c>
      <c r="AA145" s="5">
        <v>1055</v>
      </c>
      <c r="AB145" s="20">
        <v>6625.8</v>
      </c>
      <c r="AC145" s="21">
        <v>41.556698444555948</v>
      </c>
      <c r="AD145" s="20">
        <v>8140.8</v>
      </c>
      <c r="AE145" s="21">
        <v>51.058705469141998</v>
      </c>
      <c r="AF145" s="20">
        <v>1177.4000000000001</v>
      </c>
      <c r="AG145" s="21">
        <v>7.3845960863020581</v>
      </c>
      <c r="AH145" s="20">
        <f t="shared" si="80"/>
        <v>14766.6</v>
      </c>
      <c r="AI145" s="21">
        <f t="shared" si="81"/>
        <v>92.615403913697946</v>
      </c>
      <c r="AJ145" s="8"/>
      <c r="AK145" s="5"/>
      <c r="AL145" s="5"/>
    </row>
    <row r="146" spans="1:38" ht="18.75" x14ac:dyDescent="0.3">
      <c r="A146" s="5"/>
      <c r="B146" s="10" t="s">
        <v>32</v>
      </c>
      <c r="C146" s="7"/>
      <c r="D146" s="7"/>
      <c r="E146" s="7"/>
      <c r="F146" s="5">
        <v>17750</v>
      </c>
      <c r="G146" s="5">
        <v>0</v>
      </c>
      <c r="H146" s="5">
        <v>11762</v>
      </c>
      <c r="I146" s="5">
        <v>5988</v>
      </c>
      <c r="J146" s="5">
        <v>0</v>
      </c>
      <c r="K146" s="5">
        <v>0</v>
      </c>
      <c r="L146" s="22">
        <v>17750</v>
      </c>
      <c r="M146" s="5">
        <v>6170</v>
      </c>
      <c r="N146" s="5">
        <v>9646</v>
      </c>
      <c r="O146" s="5">
        <v>1934</v>
      </c>
      <c r="P146" s="5">
        <v>7170</v>
      </c>
      <c r="Q146" s="5">
        <v>9646</v>
      </c>
      <c r="R146" s="5">
        <v>934</v>
      </c>
      <c r="S146" s="5">
        <v>9427</v>
      </c>
      <c r="T146" s="5">
        <v>6974</v>
      </c>
      <c r="U146" s="5">
        <v>1349</v>
      </c>
      <c r="V146" s="5">
        <v>6970</v>
      </c>
      <c r="W146" s="5">
        <v>9650</v>
      </c>
      <c r="X146" s="5">
        <v>1130</v>
      </c>
      <c r="Y146" s="5">
        <v>7827</v>
      </c>
      <c r="Z146" s="5">
        <v>8874</v>
      </c>
      <c r="AA146" s="5">
        <v>1049</v>
      </c>
      <c r="AB146" s="20">
        <v>7512.8</v>
      </c>
      <c r="AC146" s="21">
        <v>42.325633802816903</v>
      </c>
      <c r="AD146" s="20">
        <v>8958</v>
      </c>
      <c r="AE146" s="21">
        <v>50.467605633802819</v>
      </c>
      <c r="AF146" s="20">
        <v>1279.2</v>
      </c>
      <c r="AG146" s="21">
        <v>7.206760563380282</v>
      </c>
      <c r="AH146" s="20">
        <f t="shared" si="80"/>
        <v>16470.8</v>
      </c>
      <c r="AI146" s="21">
        <f t="shared" si="81"/>
        <v>92.793239436619714</v>
      </c>
      <c r="AJ146" s="8"/>
      <c r="AK146" s="5"/>
      <c r="AL146" s="5"/>
    </row>
    <row r="147" spans="1:38" ht="18.75" x14ac:dyDescent="0.3">
      <c r="A147" s="5"/>
      <c r="B147" s="10" t="s">
        <v>33</v>
      </c>
      <c r="C147" s="7"/>
      <c r="D147" s="7"/>
      <c r="E147" s="7"/>
      <c r="F147" s="5">
        <v>20218</v>
      </c>
      <c r="G147" s="5">
        <v>0</v>
      </c>
      <c r="H147" s="5">
        <v>13647</v>
      </c>
      <c r="I147" s="5">
        <v>6571</v>
      </c>
      <c r="J147" s="5">
        <v>0</v>
      </c>
      <c r="K147" s="5">
        <v>0</v>
      </c>
      <c r="L147" s="22">
        <v>20218</v>
      </c>
      <c r="M147" s="5">
        <v>8320</v>
      </c>
      <c r="N147" s="5">
        <v>10309</v>
      </c>
      <c r="O147" s="5">
        <v>1589</v>
      </c>
      <c r="P147" s="5">
        <v>9237</v>
      </c>
      <c r="Q147" s="5">
        <v>7824</v>
      </c>
      <c r="R147" s="5">
        <v>3157</v>
      </c>
      <c r="S147" s="5">
        <v>10388</v>
      </c>
      <c r="T147" s="5">
        <v>8708</v>
      </c>
      <c r="U147" s="5">
        <v>1122</v>
      </c>
      <c r="V147" s="5">
        <v>8178</v>
      </c>
      <c r="W147" s="5">
        <v>10304</v>
      </c>
      <c r="X147" s="5">
        <v>1736</v>
      </c>
      <c r="Y147" s="5">
        <v>9528</v>
      </c>
      <c r="Z147" s="5">
        <v>9862</v>
      </c>
      <c r="AA147" s="5">
        <v>828</v>
      </c>
      <c r="AB147" s="20">
        <v>9130.2000000000007</v>
      </c>
      <c r="AC147" s="21">
        <v>45.158769413394012</v>
      </c>
      <c r="AD147" s="20">
        <v>9401.4</v>
      </c>
      <c r="AE147" s="21">
        <v>46.500148382629341</v>
      </c>
      <c r="AF147" s="20">
        <v>1686.4</v>
      </c>
      <c r="AG147" s="21">
        <v>8.3410822039766543</v>
      </c>
      <c r="AH147" s="20">
        <f t="shared" si="80"/>
        <v>18531.599999999999</v>
      </c>
      <c r="AI147" s="21">
        <f t="shared" si="81"/>
        <v>91.658917796023331</v>
      </c>
      <c r="AJ147" s="8"/>
      <c r="AK147" s="5"/>
      <c r="AL147" s="5"/>
    </row>
    <row r="148" spans="1:38" ht="18.75" x14ac:dyDescent="0.3">
      <c r="A148" s="5"/>
      <c r="B148" s="6" t="s">
        <v>34</v>
      </c>
      <c r="C148" s="7"/>
      <c r="D148" s="7"/>
      <c r="E148" s="7"/>
      <c r="F148" s="5">
        <v>1614</v>
      </c>
      <c r="G148" s="5">
        <v>0</v>
      </c>
      <c r="H148" s="5">
        <v>1330</v>
      </c>
      <c r="I148" s="5">
        <v>284</v>
      </c>
      <c r="J148" s="5">
        <v>0</v>
      </c>
      <c r="K148" s="5">
        <v>0</v>
      </c>
      <c r="L148" s="22">
        <v>1614</v>
      </c>
      <c r="M148" s="5">
        <v>633</v>
      </c>
      <c r="N148" s="5">
        <v>899</v>
      </c>
      <c r="O148" s="5">
        <v>82</v>
      </c>
      <c r="P148" s="5">
        <v>613</v>
      </c>
      <c r="Q148" s="5">
        <v>899</v>
      </c>
      <c r="R148" s="5">
        <v>102</v>
      </c>
      <c r="S148" s="5">
        <v>449</v>
      </c>
      <c r="T148" s="5">
        <v>1061</v>
      </c>
      <c r="U148" s="5">
        <v>104</v>
      </c>
      <c r="V148" s="5">
        <v>549</v>
      </c>
      <c r="W148" s="5">
        <v>955</v>
      </c>
      <c r="X148" s="5">
        <v>110</v>
      </c>
      <c r="Y148" s="5">
        <v>349</v>
      </c>
      <c r="Z148" s="5">
        <v>1061</v>
      </c>
      <c r="AA148" s="5">
        <v>204</v>
      </c>
      <c r="AB148" s="20">
        <v>518.6</v>
      </c>
      <c r="AC148" s="21">
        <v>32.131350681536553</v>
      </c>
      <c r="AD148" s="20">
        <v>975</v>
      </c>
      <c r="AE148" s="21">
        <v>60.408921933085502</v>
      </c>
      <c r="AF148" s="20">
        <v>120.4</v>
      </c>
      <c r="AG148" s="21">
        <v>7.4597273853779429</v>
      </c>
      <c r="AH148" s="20">
        <f t="shared" si="80"/>
        <v>1493.6</v>
      </c>
      <c r="AI148" s="21">
        <f t="shared" si="81"/>
        <v>92.540272614622054</v>
      </c>
      <c r="AJ148" s="8"/>
      <c r="AK148" s="8"/>
      <c r="AL148" s="8"/>
    </row>
    <row r="149" spans="1:38" ht="18.75" x14ac:dyDescent="0.3">
      <c r="A149" s="5">
        <v>19</v>
      </c>
      <c r="B149" s="27" t="s">
        <v>52</v>
      </c>
      <c r="C149" s="35"/>
      <c r="D149" s="35"/>
      <c r="E149" s="35"/>
      <c r="F149" s="29">
        <f>F152+F153+F154+F155+F156</f>
        <v>4276</v>
      </c>
      <c r="G149" s="29">
        <f t="shared" ref="G149:AA149" si="82">G152+G153+G154+G155+G156</f>
        <v>0</v>
      </c>
      <c r="H149" s="29">
        <f t="shared" si="82"/>
        <v>1534</v>
      </c>
      <c r="I149" s="29">
        <f t="shared" si="82"/>
        <v>1049</v>
      </c>
      <c r="J149" s="29">
        <f t="shared" si="82"/>
        <v>1693</v>
      </c>
      <c r="K149" s="29">
        <f t="shared" si="82"/>
        <v>0</v>
      </c>
      <c r="L149" s="29">
        <f t="shared" si="82"/>
        <v>116159</v>
      </c>
      <c r="M149" s="29">
        <f t="shared" si="82"/>
        <v>58679</v>
      </c>
      <c r="N149" s="29">
        <f t="shared" si="82"/>
        <v>47636</v>
      </c>
      <c r="O149" s="29">
        <f t="shared" si="82"/>
        <v>9844</v>
      </c>
      <c r="P149" s="29">
        <f t="shared" si="82"/>
        <v>57172</v>
      </c>
      <c r="Q149" s="29">
        <f t="shared" si="82"/>
        <v>47421</v>
      </c>
      <c r="R149" s="29">
        <f t="shared" si="82"/>
        <v>11566</v>
      </c>
      <c r="S149" s="29">
        <f t="shared" si="82"/>
        <v>57524</v>
      </c>
      <c r="T149" s="29">
        <f t="shared" si="82"/>
        <v>48217</v>
      </c>
      <c r="U149" s="29">
        <f t="shared" si="82"/>
        <v>10418</v>
      </c>
      <c r="V149" s="29">
        <f t="shared" si="82"/>
        <v>55832</v>
      </c>
      <c r="W149" s="29">
        <f t="shared" si="82"/>
        <v>47886</v>
      </c>
      <c r="X149" s="29">
        <f t="shared" si="82"/>
        <v>12441</v>
      </c>
      <c r="Y149" s="29">
        <f t="shared" si="82"/>
        <v>55202</v>
      </c>
      <c r="Z149" s="29">
        <f t="shared" si="82"/>
        <v>48379</v>
      </c>
      <c r="AA149" s="29">
        <f t="shared" si="82"/>
        <v>12578</v>
      </c>
      <c r="AB149" s="30">
        <f>(M149+P149+S149+V149+Y149)/5</f>
        <v>56881.8</v>
      </c>
      <c r="AC149" s="31">
        <f>AB149*100/L149</f>
        <v>48.968913299873449</v>
      </c>
      <c r="AD149" s="30">
        <f>(N149+Q149+T149+W149+Z149)/5</f>
        <v>47907.8</v>
      </c>
      <c r="AE149" s="31">
        <f>AD149*100/L149</f>
        <v>41.24329582727124</v>
      </c>
      <c r="AF149" s="30">
        <f>(O149+R149+U149+X149+AA149)/5</f>
        <v>11369.4</v>
      </c>
      <c r="AG149" s="31">
        <f>AF149*100/L149</f>
        <v>9.7877908728553109</v>
      </c>
      <c r="AH149" s="30">
        <f>AB149+AD149</f>
        <v>104789.6</v>
      </c>
      <c r="AI149" s="31">
        <f t="shared" ref="AI149" si="83">(AH149*100/L149)</f>
        <v>90.212209127144689</v>
      </c>
      <c r="AJ149" s="29">
        <f>L155+L156</f>
        <v>39892</v>
      </c>
      <c r="AK149" s="30">
        <f>AB155+AB156+AD155+AD156</f>
        <v>37320.6</v>
      </c>
      <c r="AL149" s="31">
        <f>AK149*100/AJ149</f>
        <v>93.554096059360276</v>
      </c>
    </row>
    <row r="150" spans="1:38" ht="18.75" x14ac:dyDescent="0.3">
      <c r="A150" s="5"/>
      <c r="B150" s="33" t="s">
        <v>16</v>
      </c>
      <c r="C150" s="35"/>
      <c r="D150" s="35"/>
      <c r="E150" s="35"/>
      <c r="F150" s="29"/>
      <c r="G150" s="29"/>
      <c r="H150" s="29"/>
      <c r="I150" s="29"/>
      <c r="J150" s="29"/>
      <c r="K150" s="29"/>
      <c r="L150" s="29"/>
      <c r="M150" s="31">
        <v>45.877336176166835</v>
      </c>
      <c r="N150" s="31">
        <v>43.759647310968226</v>
      </c>
      <c r="O150" s="31">
        <v>10.363016512864933</v>
      </c>
      <c r="P150" s="31">
        <v>42.816848230447192</v>
      </c>
      <c r="Q150" s="31">
        <v>46.191602536340518</v>
      </c>
      <c r="R150" s="31">
        <v>10.991549233212291</v>
      </c>
      <c r="S150" s="31">
        <v>43.507567933726442</v>
      </c>
      <c r="T150" s="31">
        <v>45.038922388424339</v>
      </c>
      <c r="U150" s="31">
        <v>11.453509677849219</v>
      </c>
      <c r="V150" s="31">
        <v>43.730774783178418</v>
      </c>
      <c r="W150" s="31">
        <v>45.829585457129852</v>
      </c>
      <c r="X150" s="31">
        <v>10.43963975969173</v>
      </c>
      <c r="Y150" s="31">
        <v>44.912327458884413</v>
      </c>
      <c r="Z150" s="31">
        <v>44.066140298275421</v>
      </c>
      <c r="AA150" s="31">
        <v>11.021532242840168</v>
      </c>
      <c r="AB150" s="29"/>
      <c r="AC150" s="31"/>
      <c r="AD150" s="29"/>
      <c r="AE150" s="31"/>
      <c r="AF150" s="29"/>
      <c r="AG150" s="31"/>
      <c r="AH150" s="30"/>
      <c r="AI150" s="31"/>
      <c r="AJ150" s="29"/>
      <c r="AK150" s="30"/>
      <c r="AL150" s="29"/>
    </row>
    <row r="151" spans="1:38" ht="18.75" x14ac:dyDescent="0.3">
      <c r="A151" s="5"/>
      <c r="B151" s="10" t="s">
        <v>29</v>
      </c>
      <c r="C151" s="7"/>
      <c r="D151" s="7"/>
      <c r="E151" s="7"/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22">
        <v>0</v>
      </c>
      <c r="M151" s="8">
        <v>0</v>
      </c>
      <c r="N151" s="8">
        <v>0</v>
      </c>
      <c r="O151" s="8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22">
        <v>0</v>
      </c>
      <c r="AC151" s="22">
        <v>0</v>
      </c>
      <c r="AD151" s="20">
        <v>0</v>
      </c>
      <c r="AE151" s="22">
        <v>0</v>
      </c>
      <c r="AF151" s="20">
        <v>0</v>
      </c>
      <c r="AG151" s="22">
        <v>0</v>
      </c>
      <c r="AH151" s="20">
        <v>0</v>
      </c>
      <c r="AI151" s="21">
        <v>0</v>
      </c>
      <c r="AJ151" s="5"/>
      <c r="AK151" s="5"/>
      <c r="AL151" s="5"/>
    </row>
    <row r="152" spans="1:38" ht="18.75" x14ac:dyDescent="0.3">
      <c r="A152" s="5"/>
      <c r="B152" s="10" t="s">
        <v>30</v>
      </c>
      <c r="C152" s="7"/>
      <c r="D152" s="7"/>
      <c r="E152" s="7"/>
      <c r="F152" s="5">
        <v>732</v>
      </c>
      <c r="G152" s="5">
        <v>0</v>
      </c>
      <c r="H152" s="5">
        <v>363</v>
      </c>
      <c r="I152" s="5">
        <v>130</v>
      </c>
      <c r="J152" s="5">
        <v>239</v>
      </c>
      <c r="K152" s="5">
        <v>0</v>
      </c>
      <c r="L152" s="22">
        <v>14823</v>
      </c>
      <c r="M152" s="8">
        <v>6934</v>
      </c>
      <c r="N152" s="8">
        <v>5865</v>
      </c>
      <c r="O152" s="8">
        <v>2024</v>
      </c>
      <c r="P152" s="5">
        <v>7153</v>
      </c>
      <c r="Q152" s="5">
        <v>5719</v>
      </c>
      <c r="R152" s="5">
        <v>1951</v>
      </c>
      <c r="S152" s="5">
        <v>7007</v>
      </c>
      <c r="T152" s="5">
        <v>5937</v>
      </c>
      <c r="U152" s="5">
        <v>1879</v>
      </c>
      <c r="V152" s="5">
        <v>7191</v>
      </c>
      <c r="W152" s="5">
        <v>5835</v>
      </c>
      <c r="X152" s="5">
        <v>1797</v>
      </c>
      <c r="Y152" s="8">
        <v>6926</v>
      </c>
      <c r="Z152" s="8">
        <v>5894</v>
      </c>
      <c r="AA152" s="8">
        <v>2003</v>
      </c>
      <c r="AB152" s="20">
        <v>7042.2</v>
      </c>
      <c r="AC152" s="21">
        <v>47.508601497672537</v>
      </c>
      <c r="AD152" s="20">
        <v>5850</v>
      </c>
      <c r="AE152" s="21">
        <v>39.465695203400124</v>
      </c>
      <c r="AF152" s="20">
        <v>1930.8</v>
      </c>
      <c r="AG152" s="21">
        <v>13.025703298927343</v>
      </c>
      <c r="AH152" s="20">
        <f>AB152+AD152</f>
        <v>12892.2</v>
      </c>
      <c r="AI152" s="21">
        <f>AH152*100/L152</f>
        <v>86.97429670107266</v>
      </c>
      <c r="AJ152" s="8"/>
      <c r="AK152" s="5"/>
      <c r="AL152" s="5"/>
    </row>
    <row r="153" spans="1:38" ht="18.75" x14ac:dyDescent="0.3">
      <c r="A153" s="5"/>
      <c r="B153" s="10" t="s">
        <v>31</v>
      </c>
      <c r="C153" s="7"/>
      <c r="D153" s="7"/>
      <c r="E153" s="7"/>
      <c r="F153" s="5">
        <v>921</v>
      </c>
      <c r="G153" s="5">
        <v>0</v>
      </c>
      <c r="H153" s="5">
        <v>304</v>
      </c>
      <c r="I153" s="5">
        <v>228</v>
      </c>
      <c r="J153" s="5">
        <v>389</v>
      </c>
      <c r="K153" s="5">
        <v>0</v>
      </c>
      <c r="L153" s="22">
        <v>29517</v>
      </c>
      <c r="M153" s="8">
        <v>13823</v>
      </c>
      <c r="N153" s="8">
        <v>12337</v>
      </c>
      <c r="O153" s="8">
        <v>3357</v>
      </c>
      <c r="P153" s="5">
        <v>13774</v>
      </c>
      <c r="Q153" s="5">
        <v>12365</v>
      </c>
      <c r="R153" s="5">
        <v>3378</v>
      </c>
      <c r="S153" s="5">
        <v>13508</v>
      </c>
      <c r="T153" s="5">
        <v>12236</v>
      </c>
      <c r="U153" s="5">
        <v>3773</v>
      </c>
      <c r="V153" s="5">
        <v>13432</v>
      </c>
      <c r="W153" s="5">
        <v>12736</v>
      </c>
      <c r="X153" s="5">
        <v>3349</v>
      </c>
      <c r="Y153" s="5">
        <v>14020</v>
      </c>
      <c r="Z153" s="5">
        <v>11968</v>
      </c>
      <c r="AA153" s="5">
        <v>3529</v>
      </c>
      <c r="AB153" s="20">
        <v>13711.4</v>
      </c>
      <c r="AC153" s="21">
        <v>46.45255276620253</v>
      </c>
      <c r="AD153" s="20">
        <v>12328.4</v>
      </c>
      <c r="AE153" s="21">
        <v>41.767117254463528</v>
      </c>
      <c r="AF153" s="20">
        <v>3477.2</v>
      </c>
      <c r="AG153" s="21">
        <v>11.780329979333944</v>
      </c>
      <c r="AH153" s="20">
        <f t="shared" ref="AH153:AH156" si="84">AB153+AD153</f>
        <v>26039.8</v>
      </c>
      <c r="AI153" s="21">
        <f t="shared" ref="AI153:AI156" si="85">AH153*100/L153</f>
        <v>88.219670020666058</v>
      </c>
      <c r="AJ153" s="8"/>
      <c r="AK153" s="5"/>
      <c r="AL153" s="5"/>
    </row>
    <row r="154" spans="1:38" ht="18.75" x14ac:dyDescent="0.3">
      <c r="A154" s="5"/>
      <c r="B154" s="10" t="s">
        <v>32</v>
      </c>
      <c r="C154" s="7"/>
      <c r="D154" s="7"/>
      <c r="E154" s="7"/>
      <c r="F154" s="5">
        <v>929</v>
      </c>
      <c r="G154" s="5">
        <v>0</v>
      </c>
      <c r="H154" s="5">
        <v>309</v>
      </c>
      <c r="I154" s="5">
        <v>229</v>
      </c>
      <c r="J154" s="5">
        <v>391</v>
      </c>
      <c r="K154" s="5">
        <v>0</v>
      </c>
      <c r="L154" s="22">
        <v>31927</v>
      </c>
      <c r="M154" s="8">
        <v>15312</v>
      </c>
      <c r="N154" s="8">
        <v>13888</v>
      </c>
      <c r="O154" s="8">
        <v>2727</v>
      </c>
      <c r="P154" s="5">
        <v>15525</v>
      </c>
      <c r="Q154" s="5">
        <v>12706</v>
      </c>
      <c r="R154" s="5">
        <v>3696</v>
      </c>
      <c r="S154" s="8">
        <v>15536</v>
      </c>
      <c r="T154" s="8">
        <v>12815</v>
      </c>
      <c r="U154" s="8">
        <v>3576</v>
      </c>
      <c r="V154" s="5">
        <v>15201</v>
      </c>
      <c r="W154" s="5">
        <v>13385</v>
      </c>
      <c r="X154" s="5">
        <v>3341</v>
      </c>
      <c r="Y154" s="8">
        <v>14630</v>
      </c>
      <c r="Z154" s="8">
        <v>13687</v>
      </c>
      <c r="AA154" s="8">
        <v>3610</v>
      </c>
      <c r="AB154" s="20">
        <v>15240.8</v>
      </c>
      <c r="AC154" s="21">
        <v>47.736398659441853</v>
      </c>
      <c r="AD154" s="20">
        <v>13296.2</v>
      </c>
      <c r="AE154" s="21">
        <v>41.645629091364675</v>
      </c>
      <c r="AF154" s="20">
        <v>3390</v>
      </c>
      <c r="AG154" s="21">
        <v>10.617972249193473</v>
      </c>
      <c r="AH154" s="20">
        <f t="shared" si="84"/>
        <v>28537</v>
      </c>
      <c r="AI154" s="21">
        <f t="shared" si="85"/>
        <v>89.382027750806529</v>
      </c>
      <c r="AJ154" s="8"/>
      <c r="AK154" s="5"/>
      <c r="AL154" s="5"/>
    </row>
    <row r="155" spans="1:38" ht="18.75" x14ac:dyDescent="0.3">
      <c r="A155" s="5"/>
      <c r="B155" s="10" t="s">
        <v>33</v>
      </c>
      <c r="C155" s="7"/>
      <c r="D155" s="7"/>
      <c r="E155" s="7"/>
      <c r="F155" s="5">
        <v>896</v>
      </c>
      <c r="G155" s="5">
        <v>0</v>
      </c>
      <c r="H155" s="5">
        <v>309</v>
      </c>
      <c r="I155" s="5">
        <v>226</v>
      </c>
      <c r="J155" s="5">
        <v>361</v>
      </c>
      <c r="K155" s="5">
        <v>0</v>
      </c>
      <c r="L155" s="22">
        <v>29662</v>
      </c>
      <c r="M155" s="8">
        <v>16966</v>
      </c>
      <c r="N155" s="8">
        <v>11207</v>
      </c>
      <c r="O155" s="8">
        <v>1489</v>
      </c>
      <c r="P155" s="5">
        <v>15760</v>
      </c>
      <c r="Q155" s="5">
        <v>12626</v>
      </c>
      <c r="R155" s="5">
        <v>1276</v>
      </c>
      <c r="S155" s="8">
        <v>15796</v>
      </c>
      <c r="T155" s="8">
        <v>13023</v>
      </c>
      <c r="U155" s="8">
        <v>843</v>
      </c>
      <c r="V155" s="5">
        <v>15012</v>
      </c>
      <c r="W155" s="5">
        <v>11817</v>
      </c>
      <c r="X155" s="5">
        <v>2833</v>
      </c>
      <c r="Y155" s="5">
        <v>14261</v>
      </c>
      <c r="Z155" s="5">
        <v>12276</v>
      </c>
      <c r="AA155" s="5">
        <v>3125</v>
      </c>
      <c r="AB155" s="20">
        <v>15559</v>
      </c>
      <c r="AC155" s="21">
        <v>52.454318656867372</v>
      </c>
      <c r="AD155" s="20">
        <v>12189.8</v>
      </c>
      <c r="AE155" s="21">
        <v>41.095677971815789</v>
      </c>
      <c r="AF155" s="20">
        <v>1913.2</v>
      </c>
      <c r="AG155" s="21">
        <v>6.4500033713168365</v>
      </c>
      <c r="AH155" s="20">
        <f t="shared" si="84"/>
        <v>27748.799999999999</v>
      </c>
      <c r="AI155" s="21">
        <f t="shared" si="85"/>
        <v>93.549996628683161</v>
      </c>
      <c r="AJ155" s="8"/>
      <c r="AK155" s="5"/>
      <c r="AL155" s="5"/>
    </row>
    <row r="156" spans="1:38" ht="18.75" x14ac:dyDescent="0.3">
      <c r="A156" s="5"/>
      <c r="B156" s="10" t="s">
        <v>34</v>
      </c>
      <c r="C156" s="7"/>
      <c r="D156" s="7"/>
      <c r="E156" s="7"/>
      <c r="F156" s="5">
        <v>798</v>
      </c>
      <c r="G156" s="5">
        <v>0</v>
      </c>
      <c r="H156" s="5">
        <v>249</v>
      </c>
      <c r="I156" s="5">
        <v>236</v>
      </c>
      <c r="J156" s="5">
        <v>313</v>
      </c>
      <c r="K156" s="5">
        <v>0</v>
      </c>
      <c r="L156" s="22">
        <v>10230</v>
      </c>
      <c r="M156" s="8">
        <v>5644</v>
      </c>
      <c r="N156" s="8">
        <v>4339</v>
      </c>
      <c r="O156" s="8">
        <v>247</v>
      </c>
      <c r="P156" s="5">
        <v>4960</v>
      </c>
      <c r="Q156" s="5">
        <v>4005</v>
      </c>
      <c r="R156" s="5">
        <v>1265</v>
      </c>
      <c r="S156" s="8">
        <v>5677</v>
      </c>
      <c r="T156" s="8">
        <v>4206</v>
      </c>
      <c r="U156" s="8">
        <v>347</v>
      </c>
      <c r="V156" s="5">
        <v>4996</v>
      </c>
      <c r="W156" s="5">
        <v>4113</v>
      </c>
      <c r="X156" s="5">
        <v>1121</v>
      </c>
      <c r="Y156" s="5">
        <v>5365</v>
      </c>
      <c r="Z156" s="5">
        <v>4554</v>
      </c>
      <c r="AA156" s="5">
        <v>311</v>
      </c>
      <c r="AB156" s="20">
        <v>5328.4</v>
      </c>
      <c r="AC156" s="21">
        <v>52.086021505376344</v>
      </c>
      <c r="AD156" s="20">
        <v>4243.3999999999996</v>
      </c>
      <c r="AE156" s="21">
        <v>41.479960899315735</v>
      </c>
      <c r="AF156" s="20">
        <v>658.2</v>
      </c>
      <c r="AG156" s="21">
        <v>6.4340175953079175</v>
      </c>
      <c r="AH156" s="20">
        <f t="shared" si="84"/>
        <v>9571.7999999999993</v>
      </c>
      <c r="AI156" s="21">
        <f t="shared" si="85"/>
        <v>93.565982404692065</v>
      </c>
      <c r="AJ156" s="8"/>
      <c r="AK156" s="8"/>
      <c r="AL156" s="8"/>
    </row>
    <row r="157" spans="1:38" ht="18.75" x14ac:dyDescent="0.3">
      <c r="A157" s="5">
        <v>20</v>
      </c>
      <c r="B157" s="27" t="s">
        <v>53</v>
      </c>
      <c r="C157" s="28"/>
      <c r="D157" s="28"/>
      <c r="E157" s="28"/>
      <c r="F157" s="30">
        <f>F159+F160+F161+F162+F163+F164</f>
        <v>79703</v>
      </c>
      <c r="G157" s="30">
        <f t="shared" ref="G157:L157" si="86">G159+G160+G161+G162+G163+G164</f>
        <v>0</v>
      </c>
      <c r="H157" s="30">
        <f t="shared" si="86"/>
        <v>70540</v>
      </c>
      <c r="I157" s="30">
        <f t="shared" si="86"/>
        <v>8745</v>
      </c>
      <c r="J157" s="30">
        <f t="shared" si="86"/>
        <v>11</v>
      </c>
      <c r="K157" s="30">
        <f t="shared" si="86"/>
        <v>407</v>
      </c>
      <c r="L157" s="30">
        <f t="shared" si="86"/>
        <v>79703</v>
      </c>
      <c r="M157" s="30">
        <f>M159+M160+M161+M162+M163+M164</f>
        <v>49236</v>
      </c>
      <c r="N157" s="30">
        <f t="shared" ref="N157:AA157" si="87">N159+N160+N161+N162+N163+N164</f>
        <v>24530</v>
      </c>
      <c r="O157" s="30">
        <f t="shared" si="87"/>
        <v>5937</v>
      </c>
      <c r="P157" s="30">
        <f t="shared" si="87"/>
        <v>47429</v>
      </c>
      <c r="Q157" s="30">
        <f t="shared" si="87"/>
        <v>25578</v>
      </c>
      <c r="R157" s="30">
        <f t="shared" si="87"/>
        <v>6699</v>
      </c>
      <c r="S157" s="30">
        <f t="shared" si="87"/>
        <v>47775</v>
      </c>
      <c r="T157" s="30">
        <f t="shared" si="87"/>
        <v>25313</v>
      </c>
      <c r="U157" s="30">
        <f t="shared" si="87"/>
        <v>6615</v>
      </c>
      <c r="V157" s="30">
        <f t="shared" si="87"/>
        <v>48683</v>
      </c>
      <c r="W157" s="30">
        <f t="shared" si="87"/>
        <v>24921</v>
      </c>
      <c r="X157" s="30">
        <f t="shared" si="87"/>
        <v>6099</v>
      </c>
      <c r="Y157" s="30">
        <f t="shared" si="87"/>
        <v>48600</v>
      </c>
      <c r="Z157" s="30">
        <f t="shared" si="87"/>
        <v>24980</v>
      </c>
      <c r="AA157" s="30">
        <f t="shared" si="87"/>
        <v>6123</v>
      </c>
      <c r="AB157" s="57">
        <f>(M157+P157+S157+V157+Y157)/5</f>
        <v>48344.6</v>
      </c>
      <c r="AC157" s="58">
        <f>AB157*100/L157</f>
        <v>60.655935159278826</v>
      </c>
      <c r="AD157" s="59">
        <f>(N157+Q157+T157+W157+Z157)/5</f>
        <v>25064.400000000001</v>
      </c>
      <c r="AE157" s="60">
        <f>AD157*100/L157</f>
        <v>31.447247907857921</v>
      </c>
      <c r="AF157" s="59">
        <f>(O157+R157+U157+X157+AA157)/5</f>
        <v>6294.6</v>
      </c>
      <c r="AG157" s="58">
        <f>AF157*100/L157</f>
        <v>7.8975697276137664</v>
      </c>
      <c r="AH157" s="57">
        <f>AB157+AD157</f>
        <v>73409</v>
      </c>
      <c r="AI157" s="61">
        <f>AH157*100/L157</f>
        <v>92.10318306713674</v>
      </c>
      <c r="AJ157" s="62">
        <f>L163+L164</f>
        <v>22660</v>
      </c>
      <c r="AK157" s="63">
        <f>AB163+AB164+AD163+AD164</f>
        <v>21158.62</v>
      </c>
      <c r="AL157" s="31">
        <f>AK157*100/AJ157</f>
        <v>93.374315975286848</v>
      </c>
    </row>
    <row r="158" spans="1:38" ht="18.75" x14ac:dyDescent="0.3">
      <c r="A158" s="5"/>
      <c r="B158" s="27" t="s">
        <v>16</v>
      </c>
      <c r="C158" s="28"/>
      <c r="D158" s="28"/>
      <c r="E158" s="28"/>
      <c r="F158" s="29"/>
      <c r="G158" s="29"/>
      <c r="H158" s="29"/>
      <c r="I158" s="29"/>
      <c r="J158" s="29"/>
      <c r="K158" s="29"/>
      <c r="L158" s="29"/>
      <c r="M158" s="31">
        <f>M157*100/L157</f>
        <v>61.774337226955069</v>
      </c>
      <c r="N158" s="31">
        <f>N157*100/L157</f>
        <v>30.77675871673588</v>
      </c>
      <c r="O158" s="31">
        <f>O157*100/L157</f>
        <v>7.448904056309047</v>
      </c>
      <c r="P158" s="31">
        <f>P157*100/L157</f>
        <v>59.507170369998619</v>
      </c>
      <c r="Q158" s="31">
        <f>Q157*100/L157</f>
        <v>32.091640214295573</v>
      </c>
      <c r="R158" s="31">
        <f>R157*100/L157</f>
        <v>8.404953389458365</v>
      </c>
      <c r="S158" s="31">
        <f>S157*100/L157</f>
        <v>59.941282009460117</v>
      </c>
      <c r="T158" s="31">
        <f>T157*100/L157</f>
        <v>31.759155866153094</v>
      </c>
      <c r="U158" s="31">
        <f>U157*100/L157</f>
        <v>8.2995621243867852</v>
      </c>
      <c r="V158" s="31">
        <f>V157*100/L157</f>
        <v>61.080511398567182</v>
      </c>
      <c r="W158" s="31">
        <f>W157*100/L157</f>
        <v>31.267329962485729</v>
      </c>
      <c r="X158" s="31">
        <f>X157*100/L157</f>
        <v>7.6521586389470908</v>
      </c>
      <c r="Y158" s="31">
        <f>Y157*100/L157</f>
        <v>60.976374791413122</v>
      </c>
      <c r="Z158" s="31">
        <f>Z157*100/L157</f>
        <v>31.341354779619337</v>
      </c>
      <c r="AA158" s="31">
        <f>AA157*100/L157</f>
        <v>7.6822704289675423</v>
      </c>
      <c r="AB158" s="29"/>
      <c r="AC158" s="31"/>
      <c r="AD158" s="30"/>
      <c r="AE158" s="31"/>
      <c r="AF158" s="30"/>
      <c r="AG158" s="31"/>
      <c r="AH158" s="30"/>
      <c r="AI158" s="31"/>
      <c r="AJ158" s="29"/>
      <c r="AK158" s="30"/>
      <c r="AL158" s="29"/>
    </row>
    <row r="159" spans="1:38" ht="18.75" x14ac:dyDescent="0.3">
      <c r="A159" s="5"/>
      <c r="B159" s="10" t="s">
        <v>29</v>
      </c>
      <c r="C159" s="7"/>
      <c r="D159" s="7"/>
      <c r="E159" s="7"/>
      <c r="F159" s="56">
        <v>805</v>
      </c>
      <c r="G159" s="56">
        <v>0</v>
      </c>
      <c r="H159" s="56">
        <v>805</v>
      </c>
      <c r="I159" s="56">
        <v>0</v>
      </c>
      <c r="J159" s="56">
        <v>0</v>
      </c>
      <c r="K159" s="56">
        <v>0</v>
      </c>
      <c r="L159" s="64">
        <v>805</v>
      </c>
      <c r="M159" s="56">
        <v>453</v>
      </c>
      <c r="N159" s="56">
        <v>260</v>
      </c>
      <c r="O159" s="56">
        <v>92</v>
      </c>
      <c r="P159" s="56">
        <v>417</v>
      </c>
      <c r="Q159" s="56">
        <v>279</v>
      </c>
      <c r="R159" s="56">
        <v>110</v>
      </c>
      <c r="S159" s="56">
        <v>431</v>
      </c>
      <c r="T159" s="56">
        <v>269</v>
      </c>
      <c r="U159" s="56">
        <v>105</v>
      </c>
      <c r="V159" s="56">
        <v>452</v>
      </c>
      <c r="W159" s="56">
        <v>263</v>
      </c>
      <c r="X159" s="56">
        <v>91</v>
      </c>
      <c r="Y159" s="56">
        <v>433</v>
      </c>
      <c r="Z159" s="56">
        <v>267</v>
      </c>
      <c r="AA159" s="56">
        <v>105</v>
      </c>
      <c r="AB159" s="53">
        <f>(M159+P159+S159+V159+Y159)/5</f>
        <v>437.2</v>
      </c>
      <c r="AC159" s="54">
        <v>54.298099999999998</v>
      </c>
      <c r="AD159" s="53">
        <f>(N159+Q159+T159+W159+Z159)/5</f>
        <v>267.60000000000002</v>
      </c>
      <c r="AE159" s="54">
        <v>33.229799999999997</v>
      </c>
      <c r="AF159" s="53">
        <f>(O159+R159+U159+X159+AA159)/5</f>
        <v>100.6</v>
      </c>
      <c r="AG159" s="54">
        <v>12.472</v>
      </c>
      <c r="AH159" s="20">
        <f>AB159+AD159</f>
        <v>704.8</v>
      </c>
      <c r="AI159" s="21">
        <f>AH159*100/L159</f>
        <v>87.552795031055894</v>
      </c>
      <c r="AJ159" s="8"/>
      <c r="AK159" s="5"/>
      <c r="AL159" s="5"/>
    </row>
    <row r="160" spans="1:38" ht="18.75" x14ac:dyDescent="0.3">
      <c r="A160" s="5"/>
      <c r="B160" s="10" t="s">
        <v>30</v>
      </c>
      <c r="C160" s="7"/>
      <c r="D160" s="7"/>
      <c r="E160" s="7"/>
      <c r="F160" s="56">
        <v>12983</v>
      </c>
      <c r="G160" s="56">
        <v>0</v>
      </c>
      <c r="H160" s="56">
        <v>12664</v>
      </c>
      <c r="I160" s="56">
        <v>319</v>
      </c>
      <c r="J160" s="56">
        <v>0</v>
      </c>
      <c r="K160" s="56">
        <v>0</v>
      </c>
      <c r="L160" s="64">
        <v>12983</v>
      </c>
      <c r="M160" s="56">
        <v>7942</v>
      </c>
      <c r="N160" s="56">
        <v>3877</v>
      </c>
      <c r="O160" s="56">
        <v>1164</v>
      </c>
      <c r="P160" s="56">
        <v>7666</v>
      </c>
      <c r="Q160" s="56">
        <v>3995</v>
      </c>
      <c r="R160" s="56">
        <v>1322</v>
      </c>
      <c r="S160" s="56">
        <v>7742</v>
      </c>
      <c r="T160" s="56">
        <v>3956</v>
      </c>
      <c r="U160" s="56">
        <v>1285</v>
      </c>
      <c r="V160" s="56">
        <v>7885</v>
      </c>
      <c r="W160" s="56">
        <v>3912</v>
      </c>
      <c r="X160" s="56">
        <v>1186</v>
      </c>
      <c r="Y160" s="56">
        <v>7981</v>
      </c>
      <c r="Z160" s="56">
        <v>3801</v>
      </c>
      <c r="AA160" s="56">
        <v>1201</v>
      </c>
      <c r="AB160" s="53">
        <f>(M160+P160+S160+V160+Y160)/5</f>
        <v>7843.2</v>
      </c>
      <c r="AC160" s="54">
        <v>60.408799999999999</v>
      </c>
      <c r="AD160" s="53">
        <f t="shared" ref="AD160:AD164" si="88">(N160+Q160+T160+W160+Z160)/5</f>
        <v>3908.2</v>
      </c>
      <c r="AE160" s="54">
        <v>30.101600000000001</v>
      </c>
      <c r="AF160" s="53">
        <f t="shared" ref="AF160:AF164" si="89">(O160+R160+U160+X160+AA160)/5</f>
        <v>1231.5999999999999</v>
      </c>
      <c r="AG160" s="54">
        <v>9.4896399999999996</v>
      </c>
      <c r="AH160" s="20">
        <f>AB160+AD160</f>
        <v>11751.4</v>
      </c>
      <c r="AI160" s="21">
        <f>AH160*100/L160</f>
        <v>90.513748748363241</v>
      </c>
      <c r="AJ160" s="8"/>
      <c r="AK160" s="8"/>
      <c r="AL160" s="5"/>
    </row>
    <row r="161" spans="1:38" ht="18.75" x14ac:dyDescent="0.3">
      <c r="A161" s="5"/>
      <c r="B161" s="10" t="s">
        <v>31</v>
      </c>
      <c r="C161" s="7"/>
      <c r="D161" s="7"/>
      <c r="E161" s="7"/>
      <c r="F161" s="56">
        <v>21355</v>
      </c>
      <c r="G161" s="56">
        <v>0</v>
      </c>
      <c r="H161" s="56">
        <v>19427</v>
      </c>
      <c r="I161" s="56">
        <v>1928</v>
      </c>
      <c r="J161" s="56">
        <v>0</v>
      </c>
      <c r="K161" s="56">
        <v>0</v>
      </c>
      <c r="L161" s="64">
        <v>21355</v>
      </c>
      <c r="M161" s="56">
        <v>13201</v>
      </c>
      <c r="N161" s="56">
        <v>6435</v>
      </c>
      <c r="O161" s="56">
        <v>1719</v>
      </c>
      <c r="P161" s="56">
        <v>12865</v>
      </c>
      <c r="Q161" s="56">
        <v>6622</v>
      </c>
      <c r="R161" s="56">
        <v>1868</v>
      </c>
      <c r="S161" s="56">
        <v>12926</v>
      </c>
      <c r="T161" s="56">
        <v>6599</v>
      </c>
      <c r="U161" s="56">
        <v>1830</v>
      </c>
      <c r="V161" s="56">
        <v>13133</v>
      </c>
      <c r="W161" s="56">
        <v>6466</v>
      </c>
      <c r="X161" s="56">
        <v>1756</v>
      </c>
      <c r="Y161" s="56">
        <v>13027</v>
      </c>
      <c r="Z161" s="56">
        <v>6587</v>
      </c>
      <c r="AA161" s="56">
        <v>1741</v>
      </c>
      <c r="AB161" s="53">
        <f>(M161+P161+S161+V161+Y161)/5</f>
        <v>13030.4</v>
      </c>
      <c r="AC161" s="54">
        <v>61.018000000000001</v>
      </c>
      <c r="AD161" s="53">
        <f t="shared" si="88"/>
        <v>6541.8</v>
      </c>
      <c r="AE161" s="54">
        <v>30.633299999999998</v>
      </c>
      <c r="AF161" s="53">
        <f t="shared" si="89"/>
        <v>1782.8</v>
      </c>
      <c r="AG161" s="54">
        <v>8.34877</v>
      </c>
      <c r="AH161" s="20">
        <f t="shared" ref="AH161:AH164" si="90">AB161+AD161</f>
        <v>19572.2</v>
      </c>
      <c r="AI161" s="21">
        <f t="shared" ref="AI161:AI164" si="91">AH161*100/L161</f>
        <v>91.651603839850154</v>
      </c>
      <c r="AJ161" s="8"/>
      <c r="AK161" s="5"/>
      <c r="AL161" s="5"/>
    </row>
    <row r="162" spans="1:38" ht="18.75" x14ac:dyDescent="0.3">
      <c r="A162" s="5"/>
      <c r="B162" s="10" t="s">
        <v>32</v>
      </c>
      <c r="C162" s="7"/>
      <c r="D162" s="7"/>
      <c r="E162" s="7"/>
      <c r="F162" s="56">
        <v>21900</v>
      </c>
      <c r="G162" s="56">
        <v>0</v>
      </c>
      <c r="H162" s="56">
        <v>18558</v>
      </c>
      <c r="I162" s="56">
        <v>3342</v>
      </c>
      <c r="J162" s="56">
        <v>0</v>
      </c>
      <c r="K162" s="56">
        <v>0</v>
      </c>
      <c r="L162" s="64">
        <v>21900</v>
      </c>
      <c r="M162" s="56">
        <v>14175</v>
      </c>
      <c r="N162" s="56">
        <v>6119</v>
      </c>
      <c r="O162" s="56">
        <v>1606</v>
      </c>
      <c r="P162" s="56">
        <v>13698</v>
      </c>
      <c r="Q162" s="56">
        <v>6407</v>
      </c>
      <c r="R162" s="56">
        <v>1795</v>
      </c>
      <c r="S162" s="56">
        <v>13760</v>
      </c>
      <c r="T162" s="56">
        <v>6382</v>
      </c>
      <c r="U162" s="56">
        <v>1758</v>
      </c>
      <c r="V162" s="56">
        <v>13978</v>
      </c>
      <c r="W162" s="56">
        <v>6280</v>
      </c>
      <c r="X162" s="56">
        <v>1642</v>
      </c>
      <c r="Y162" s="56">
        <v>13950</v>
      </c>
      <c r="Z162" s="56">
        <v>6360</v>
      </c>
      <c r="AA162" s="56">
        <v>1590</v>
      </c>
      <c r="AB162" s="53">
        <v>13912.3</v>
      </c>
      <c r="AC162" s="54">
        <v>63.526400000000002</v>
      </c>
      <c r="AD162" s="53">
        <f t="shared" si="88"/>
        <v>6309.6</v>
      </c>
      <c r="AE162" s="54">
        <v>28.811</v>
      </c>
      <c r="AF162" s="53">
        <f t="shared" si="89"/>
        <v>1678.2</v>
      </c>
      <c r="AG162" s="54">
        <f>AF162*100/L162</f>
        <v>7.6630136986301371</v>
      </c>
      <c r="AH162" s="20">
        <f t="shared" si="90"/>
        <v>20221.900000000001</v>
      </c>
      <c r="AI162" s="21">
        <f t="shared" si="91"/>
        <v>92.337442922374436</v>
      </c>
      <c r="AJ162" s="8"/>
      <c r="AK162" s="5"/>
      <c r="AL162" s="5"/>
    </row>
    <row r="163" spans="1:38" ht="18.75" x14ac:dyDescent="0.3">
      <c r="A163" s="5"/>
      <c r="B163" s="10" t="s">
        <v>33</v>
      </c>
      <c r="C163" s="7"/>
      <c r="D163" s="7"/>
      <c r="E163" s="7"/>
      <c r="F163" s="56">
        <v>15739</v>
      </c>
      <c r="G163" s="56">
        <v>0</v>
      </c>
      <c r="H163" s="56">
        <v>12938</v>
      </c>
      <c r="I163" s="56">
        <v>2801</v>
      </c>
      <c r="J163" s="56">
        <v>0</v>
      </c>
      <c r="K163" s="56">
        <v>0</v>
      </c>
      <c r="L163" s="64">
        <v>15739</v>
      </c>
      <c r="M163" s="56">
        <v>10645</v>
      </c>
      <c r="N163" s="56">
        <v>4192</v>
      </c>
      <c r="O163" s="56">
        <v>902</v>
      </c>
      <c r="P163" s="56">
        <v>10176</v>
      </c>
      <c r="Q163" s="56">
        <v>4506</v>
      </c>
      <c r="R163" s="56">
        <v>1058</v>
      </c>
      <c r="S163" s="56">
        <v>10258</v>
      </c>
      <c r="T163" s="56">
        <v>4423</v>
      </c>
      <c r="U163" s="56">
        <v>1058</v>
      </c>
      <c r="V163" s="56">
        <v>10412</v>
      </c>
      <c r="W163" s="56">
        <v>4340</v>
      </c>
      <c r="X163" s="56">
        <v>986</v>
      </c>
      <c r="Y163" s="56">
        <v>10462</v>
      </c>
      <c r="Z163" s="56">
        <v>4325</v>
      </c>
      <c r="AA163" s="56">
        <v>952</v>
      </c>
      <c r="AB163" s="53">
        <f>(M163+P163+S163+V163+Y163)/5</f>
        <v>10390.6</v>
      </c>
      <c r="AC163" s="54">
        <v>66.018600000000006</v>
      </c>
      <c r="AD163" s="53">
        <f t="shared" si="88"/>
        <v>4357.2</v>
      </c>
      <c r="AE163" s="54">
        <v>27.684000000000001</v>
      </c>
      <c r="AF163" s="53">
        <f t="shared" si="89"/>
        <v>991.2</v>
      </c>
      <c r="AG163" s="54">
        <v>6.2974800000000002</v>
      </c>
      <c r="AH163" s="20">
        <f t="shared" si="90"/>
        <v>14747.8</v>
      </c>
      <c r="AI163" s="21">
        <f t="shared" si="91"/>
        <v>93.702268250841854</v>
      </c>
      <c r="AJ163" s="8"/>
      <c r="AK163" s="5"/>
      <c r="AL163" s="5"/>
    </row>
    <row r="164" spans="1:38" ht="18.75" x14ac:dyDescent="0.3">
      <c r="A164" s="5"/>
      <c r="B164" s="6" t="s">
        <v>34</v>
      </c>
      <c r="C164" s="7"/>
      <c r="D164" s="7"/>
      <c r="E164" s="7"/>
      <c r="F164" s="56">
        <v>6921</v>
      </c>
      <c r="G164" s="56">
        <v>0</v>
      </c>
      <c r="H164" s="56">
        <v>6148</v>
      </c>
      <c r="I164" s="56">
        <v>355</v>
      </c>
      <c r="J164" s="56">
        <v>11</v>
      </c>
      <c r="K164" s="56">
        <v>407</v>
      </c>
      <c r="L164" s="64">
        <v>6921</v>
      </c>
      <c r="M164" s="56">
        <v>2820</v>
      </c>
      <c r="N164" s="56">
        <v>3647</v>
      </c>
      <c r="O164" s="56">
        <v>454</v>
      </c>
      <c r="P164" s="56">
        <v>2607</v>
      </c>
      <c r="Q164" s="56">
        <v>3769</v>
      </c>
      <c r="R164" s="56">
        <v>546</v>
      </c>
      <c r="S164" s="56">
        <v>2658</v>
      </c>
      <c r="T164" s="56">
        <v>3684</v>
      </c>
      <c r="U164" s="56">
        <v>579</v>
      </c>
      <c r="V164" s="56">
        <v>2823</v>
      </c>
      <c r="W164" s="56">
        <v>3660</v>
      </c>
      <c r="X164" s="56">
        <v>438</v>
      </c>
      <c r="Y164" s="56">
        <v>2747</v>
      </c>
      <c r="Z164" s="56">
        <v>3640</v>
      </c>
      <c r="AA164" s="56">
        <v>534</v>
      </c>
      <c r="AB164" s="53">
        <v>2730.82</v>
      </c>
      <c r="AC164" s="54">
        <v>39.457000000000001</v>
      </c>
      <c r="AD164" s="53">
        <f t="shared" si="88"/>
        <v>3680</v>
      </c>
      <c r="AE164" s="54">
        <v>53.172699999999999</v>
      </c>
      <c r="AF164" s="53">
        <f t="shared" si="89"/>
        <v>510.2</v>
      </c>
      <c r="AG164" s="54">
        <v>7.3703200000000004</v>
      </c>
      <c r="AH164" s="20">
        <f t="shared" si="90"/>
        <v>6410.82</v>
      </c>
      <c r="AI164" s="21">
        <f t="shared" si="91"/>
        <v>92.628521889900298</v>
      </c>
      <c r="AJ164" s="8"/>
      <c r="AK164" s="8"/>
      <c r="AL164" s="8"/>
    </row>
    <row r="165" spans="1:38" ht="18.75" x14ac:dyDescent="0.3">
      <c r="A165" s="10"/>
      <c r="B165" s="15" t="s">
        <v>54</v>
      </c>
      <c r="C165" s="16"/>
      <c r="D165" s="16"/>
      <c r="E165" s="16"/>
      <c r="F165" s="17">
        <f>F166+F167+F168++F169+F170+F171</f>
        <v>250410</v>
      </c>
      <c r="G165" s="17">
        <f t="shared" ref="G165:AA165" si="92">G166+G167+G168++G169+G170+G171</f>
        <v>102841</v>
      </c>
      <c r="H165" s="17">
        <f t="shared" si="92"/>
        <v>301290</v>
      </c>
      <c r="I165" s="17">
        <f t="shared" si="92"/>
        <v>45644</v>
      </c>
      <c r="J165" s="17">
        <f t="shared" si="92"/>
        <v>7652</v>
      </c>
      <c r="K165" s="17">
        <f t="shared" si="92"/>
        <v>448</v>
      </c>
      <c r="L165" s="17">
        <f t="shared" si="92"/>
        <v>1126036</v>
      </c>
      <c r="M165" s="17">
        <f t="shared" si="92"/>
        <v>715486.78</v>
      </c>
      <c r="N165" s="17">
        <f t="shared" si="92"/>
        <v>330973.75</v>
      </c>
      <c r="O165" s="17">
        <f t="shared" si="92"/>
        <v>79575.570000000007</v>
      </c>
      <c r="P165" s="17">
        <f t="shared" si="92"/>
        <v>675161.58333333326</v>
      </c>
      <c r="Q165" s="17">
        <f t="shared" si="92"/>
        <v>353577.9</v>
      </c>
      <c r="R165" s="17">
        <f t="shared" si="92"/>
        <v>97782.516666666663</v>
      </c>
      <c r="S165" s="17">
        <f t="shared" si="92"/>
        <v>689289.63</v>
      </c>
      <c r="T165" s="17">
        <f t="shared" si="92"/>
        <v>347170.83999999997</v>
      </c>
      <c r="U165" s="17">
        <f t="shared" si="92"/>
        <v>89575.05</v>
      </c>
      <c r="V165" s="17">
        <f t="shared" si="92"/>
        <v>689193.4</v>
      </c>
      <c r="W165" s="17">
        <f t="shared" si="92"/>
        <v>348344.3</v>
      </c>
      <c r="X165" s="17">
        <f t="shared" si="92"/>
        <v>88581.9</v>
      </c>
      <c r="Y165" s="17">
        <f t="shared" si="92"/>
        <v>697894.81</v>
      </c>
      <c r="Z165" s="17">
        <f t="shared" si="92"/>
        <v>342037.99</v>
      </c>
      <c r="AA165" s="17">
        <f t="shared" si="92"/>
        <v>86102.760000000009</v>
      </c>
      <c r="AB165" s="17">
        <f>(M165+P165+S165+V165+Y165)/5</f>
        <v>693405.24066666665</v>
      </c>
      <c r="AC165" s="18">
        <f>AB165*100/L165</f>
        <v>61.579313686832982</v>
      </c>
      <c r="AD165" s="17">
        <f>(N165+Q165+T165+W165+Z165)/5</f>
        <v>344420.95600000001</v>
      </c>
      <c r="AE165" s="18">
        <f>AD165*100/L165</f>
        <v>30.587028833891637</v>
      </c>
      <c r="AF165" s="17">
        <f>(O165+R165+U165+X165+AA165)/5</f>
        <v>88323.559333333324</v>
      </c>
      <c r="AG165" s="18">
        <f>AF165*100/L165</f>
        <v>7.8437598205859596</v>
      </c>
      <c r="AH165" s="17">
        <f>AB165+AD165</f>
        <v>1037826.1966666667</v>
      </c>
      <c r="AI165" s="18">
        <v>92.1</v>
      </c>
      <c r="AJ165" s="19">
        <f>L170+L171</f>
        <v>358636</v>
      </c>
      <c r="AK165" s="19">
        <f>AK6+AK14+AK22+AK30+AK38+AK46+AK54+AK62+AK70+AK78+AK86+AK93+AK101+AK109+AK117+AK125+AK133+AK141+AK149+AK157</f>
        <v>336549.73999999993</v>
      </c>
      <c r="AL165" s="18">
        <f>AK165*100/AJ165</f>
        <v>93.841594262706451</v>
      </c>
    </row>
    <row r="166" spans="1:38" ht="18.75" x14ac:dyDescent="0.3">
      <c r="A166" s="10"/>
      <c r="B166" s="10" t="s">
        <v>29</v>
      </c>
      <c r="C166" s="7"/>
      <c r="D166" s="7"/>
      <c r="E166" s="7"/>
      <c r="F166" s="8">
        <f t="shared" ref="F166:G169" si="93">F8+F16+F24+F32+F40+F48+F56+F64+F72+F80+F88+F95+F103+F111+F119+F127+F135+F143+F151+F159</f>
        <v>1688</v>
      </c>
      <c r="G166" s="8">
        <f t="shared" si="93"/>
        <v>915</v>
      </c>
      <c r="H166" s="8">
        <f t="shared" ref="H166:AA166" si="94">H8+H16+H24+H32+H40+H48+H56+H64+H72+H80+H88+H95+H103+H111+H119+H127+H135+H143+H151+H159</f>
        <v>2458</v>
      </c>
      <c r="I166" s="8">
        <f t="shared" si="94"/>
        <v>297</v>
      </c>
      <c r="J166" s="8">
        <f t="shared" si="94"/>
        <v>116</v>
      </c>
      <c r="K166" s="8">
        <f t="shared" si="94"/>
        <v>0</v>
      </c>
      <c r="L166" s="20">
        <f t="shared" si="94"/>
        <v>11854</v>
      </c>
      <c r="M166" s="8">
        <f t="shared" si="94"/>
        <v>6215</v>
      </c>
      <c r="N166" s="8">
        <f t="shared" si="94"/>
        <v>3997</v>
      </c>
      <c r="O166" s="8">
        <f t="shared" si="94"/>
        <v>1642</v>
      </c>
      <c r="P166" s="8">
        <f t="shared" si="94"/>
        <v>5854.5</v>
      </c>
      <c r="Q166" s="8">
        <f t="shared" si="94"/>
        <v>4227.5</v>
      </c>
      <c r="R166" s="8">
        <f t="shared" si="94"/>
        <v>1773</v>
      </c>
      <c r="S166" s="8">
        <f t="shared" si="94"/>
        <v>5775</v>
      </c>
      <c r="T166" s="8">
        <f t="shared" si="94"/>
        <v>4406</v>
      </c>
      <c r="U166" s="8">
        <f t="shared" si="94"/>
        <v>1673</v>
      </c>
      <c r="V166" s="8">
        <f t="shared" si="94"/>
        <v>5875</v>
      </c>
      <c r="W166" s="8">
        <f t="shared" si="94"/>
        <v>4111</v>
      </c>
      <c r="X166" s="8">
        <f t="shared" si="94"/>
        <v>1869</v>
      </c>
      <c r="Y166" s="8">
        <f t="shared" si="94"/>
        <v>5969.6</v>
      </c>
      <c r="Z166" s="8">
        <f t="shared" si="94"/>
        <v>4075.4</v>
      </c>
      <c r="AA166" s="8">
        <f t="shared" si="94"/>
        <v>1809</v>
      </c>
      <c r="AB166" s="25">
        <f>(M166+P166+S166+V166+Y166)/5</f>
        <v>5937.82</v>
      </c>
      <c r="AC166" s="26">
        <f>AB166*100/L166</f>
        <v>50.09127720600641</v>
      </c>
      <c r="AD166" s="25">
        <f>(N166+Q166+T166+W166+Z166)/5</f>
        <v>4163.38</v>
      </c>
      <c r="AE166" s="26">
        <f>AD166*100/L166</f>
        <v>35.122152859794163</v>
      </c>
      <c r="AF166" s="25">
        <f>(O166+R166+U166+X166+AA166)/5</f>
        <v>1753.2</v>
      </c>
      <c r="AG166" s="26">
        <f>AF166*100/L166</f>
        <v>14.789944322591531</v>
      </c>
      <c r="AH166" s="17">
        <f>AB166+AD166</f>
        <v>10101.200000000001</v>
      </c>
      <c r="AI166" s="18">
        <f t="shared" ref="AI166:AI171" si="95">AH166*100/L166</f>
        <v>85.21343006580058</v>
      </c>
      <c r="AJ166" s="8"/>
      <c r="AK166" s="8"/>
      <c r="AL166" s="5"/>
    </row>
    <row r="167" spans="1:38" ht="18.75" x14ac:dyDescent="0.3">
      <c r="A167" s="10"/>
      <c r="B167" s="10" t="s">
        <v>30</v>
      </c>
      <c r="C167" s="7"/>
      <c r="D167" s="7"/>
      <c r="E167" s="7"/>
      <c r="F167" s="8">
        <f t="shared" si="93"/>
        <v>28799</v>
      </c>
      <c r="G167" s="8">
        <f t="shared" si="93"/>
        <v>9108</v>
      </c>
      <c r="H167" s="8">
        <f t="shared" ref="H167:X167" si="96">H9+H17+H25+H33+H41+H49+H57+H65+H73+H81+H89+H96+H104+H112+H120+H128+H136+H144+H152+H160</f>
        <v>35833</v>
      </c>
      <c r="I167" s="8">
        <f t="shared" si="96"/>
        <v>1825</v>
      </c>
      <c r="J167" s="8">
        <f t="shared" si="96"/>
        <v>1053</v>
      </c>
      <c r="K167" s="8">
        <f t="shared" si="96"/>
        <v>2</v>
      </c>
      <c r="L167" s="20">
        <f t="shared" si="96"/>
        <v>159487</v>
      </c>
      <c r="M167" s="8">
        <f t="shared" si="96"/>
        <v>94612.75</v>
      </c>
      <c r="N167" s="8">
        <f t="shared" si="96"/>
        <v>50693.25</v>
      </c>
      <c r="O167" s="8">
        <f t="shared" si="96"/>
        <v>14181</v>
      </c>
      <c r="P167" s="8">
        <f t="shared" si="96"/>
        <v>86674.75</v>
      </c>
      <c r="Q167" s="8">
        <f t="shared" si="96"/>
        <v>54919</v>
      </c>
      <c r="R167" s="8">
        <f t="shared" si="96"/>
        <v>17893.25</v>
      </c>
      <c r="S167" s="8">
        <f t="shared" si="96"/>
        <v>89837.5</v>
      </c>
      <c r="T167" s="8">
        <f t="shared" si="96"/>
        <v>53876.5</v>
      </c>
      <c r="U167" s="8">
        <f t="shared" si="96"/>
        <v>15772.5</v>
      </c>
      <c r="V167" s="8">
        <f t="shared" si="96"/>
        <v>89430.2</v>
      </c>
      <c r="W167" s="8">
        <f t="shared" si="96"/>
        <v>54001.1</v>
      </c>
      <c r="X167" s="8">
        <f t="shared" si="96"/>
        <v>16055.7</v>
      </c>
      <c r="Y167" s="8">
        <f>Y9+Y17+Y25+Y33+Y41+Y49+Y57+Y65+Y73+Y81+Y89+Y96+Y104+Y112+Y120+Y128+Y136+Y144+Y152+Y160</f>
        <v>90260.25</v>
      </c>
      <c r="Z167" s="8">
        <f>Z9+Z17+Z25+Z33+Z41+Z49+Z57+Z65+Z73+Z81+Z89+Z96+Z104+Z112+Z120+Z128+Z136+Z144+Z152+Z160</f>
        <v>52431.5</v>
      </c>
      <c r="AA167" s="8">
        <f>AA9+AA17+AA25+AA33+AA41+AA49+AA57+AA65+AA73+AA81+AA89+AA96+AA104+AA112+AA120+AA128+AA136+AA144+AA152+AA160</f>
        <v>16795</v>
      </c>
      <c r="AB167" s="25">
        <f t="shared" ref="AB167:AB170" si="97">(M167+P167+S167+V167+Y167)/5</f>
        <v>90163.09</v>
      </c>
      <c r="AC167" s="26">
        <f t="shared" ref="AC167:AC170" si="98">AB167*100/L167</f>
        <v>56.533190792979994</v>
      </c>
      <c r="AD167" s="25">
        <f t="shared" ref="AD167:AD170" si="99">(N167+Q167+T167+W167+Z167)/5</f>
        <v>53184.27</v>
      </c>
      <c r="AE167" s="26">
        <f t="shared" ref="AE167:AE170" si="100">AD167*100/L167</f>
        <v>33.347087850420408</v>
      </c>
      <c r="AF167" s="25">
        <f t="shared" ref="AF167:AF170" si="101">(O167+R167+U167+X167+AA167)/5</f>
        <v>16139.49</v>
      </c>
      <c r="AG167" s="26">
        <f t="shared" ref="AG167:AG171" si="102">AF167*100/L167</f>
        <v>10.119627305046807</v>
      </c>
      <c r="AH167" s="17">
        <f t="shared" ref="AH167:AH170" si="103">AB167+AD167</f>
        <v>143347.35999999999</v>
      </c>
      <c r="AI167" s="18">
        <f t="shared" si="95"/>
        <v>89.880278643400388</v>
      </c>
      <c r="AJ167" s="8"/>
      <c r="AK167" s="8"/>
      <c r="AL167" s="5"/>
    </row>
    <row r="168" spans="1:38" ht="18.75" x14ac:dyDescent="0.3">
      <c r="A168" s="10"/>
      <c r="B168" s="10" t="s">
        <v>31</v>
      </c>
      <c r="C168" s="7"/>
      <c r="D168" s="7"/>
      <c r="E168" s="7"/>
      <c r="F168" s="8">
        <f t="shared" si="93"/>
        <v>52777</v>
      </c>
      <c r="G168" s="8">
        <f t="shared" si="93"/>
        <v>15891</v>
      </c>
      <c r="H168" s="8">
        <f t="shared" ref="H168:Z168" si="104">H10+H18+H26+H34+H42+H50+H58+H66+H74+H82+H90+H97+H105+H113+H121+H129+H137+H145+H153+H161</f>
        <v>58818</v>
      </c>
      <c r="I168" s="8">
        <f t="shared" si="104"/>
        <v>8223</v>
      </c>
      <c r="J168" s="8">
        <f t="shared" si="104"/>
        <v>1324</v>
      </c>
      <c r="K168" s="8">
        <f t="shared" si="104"/>
        <v>2</v>
      </c>
      <c r="L168" s="20">
        <f t="shared" si="104"/>
        <v>300326</v>
      </c>
      <c r="M168" s="8">
        <f t="shared" si="104"/>
        <v>185028.4</v>
      </c>
      <c r="N168" s="8">
        <f t="shared" si="104"/>
        <v>91733</v>
      </c>
      <c r="O168" s="8">
        <f t="shared" si="104"/>
        <v>23564.6</v>
      </c>
      <c r="P168" s="8">
        <f t="shared" si="104"/>
        <v>174506</v>
      </c>
      <c r="Q168" s="8">
        <f t="shared" si="104"/>
        <v>98708.4</v>
      </c>
      <c r="R168" s="8">
        <f t="shared" si="104"/>
        <v>27111.599999999999</v>
      </c>
      <c r="S168" s="8">
        <f t="shared" si="104"/>
        <v>173560.3</v>
      </c>
      <c r="T168" s="8">
        <f t="shared" si="104"/>
        <v>97122.599999999991</v>
      </c>
      <c r="U168" s="8">
        <f t="shared" si="104"/>
        <v>29642.95</v>
      </c>
      <c r="V168" s="8">
        <f t="shared" si="104"/>
        <v>179286.2</v>
      </c>
      <c r="W168" s="8">
        <f t="shared" si="104"/>
        <v>95507.8</v>
      </c>
      <c r="X168" s="8">
        <v>25533</v>
      </c>
      <c r="Y168" s="8">
        <f t="shared" si="104"/>
        <v>180644.7</v>
      </c>
      <c r="Z168" s="8">
        <f t="shared" si="104"/>
        <v>94753.1</v>
      </c>
      <c r="AA168" s="8">
        <v>24928</v>
      </c>
      <c r="AB168" s="25">
        <f t="shared" si="97"/>
        <v>178605.11999999997</v>
      </c>
      <c r="AC168" s="26">
        <f t="shared" si="98"/>
        <v>59.470415481843048</v>
      </c>
      <c r="AD168" s="25">
        <f t="shared" si="99"/>
        <v>95564.98000000001</v>
      </c>
      <c r="AE168" s="26">
        <f t="shared" si="100"/>
        <v>31.820415148871565</v>
      </c>
      <c r="AF168" s="25">
        <f t="shared" si="101"/>
        <v>26156.03</v>
      </c>
      <c r="AG168" s="26">
        <f t="shared" si="102"/>
        <v>8.7092126555809362</v>
      </c>
      <c r="AH168" s="17">
        <f t="shared" si="103"/>
        <v>274170.09999999998</v>
      </c>
      <c r="AI168" s="18">
        <f t="shared" si="95"/>
        <v>91.290830630714609</v>
      </c>
      <c r="AJ168" s="8"/>
      <c r="AK168" s="5"/>
      <c r="AL168" s="5"/>
    </row>
    <row r="169" spans="1:38" ht="18.75" x14ac:dyDescent="0.3">
      <c r="A169" s="10"/>
      <c r="B169" s="10" t="s">
        <v>32</v>
      </c>
      <c r="C169" s="7"/>
      <c r="D169" s="7"/>
      <c r="E169" s="7"/>
      <c r="F169" s="8">
        <f t="shared" si="93"/>
        <v>55710</v>
      </c>
      <c r="G169" s="8">
        <f t="shared" si="93"/>
        <v>19133</v>
      </c>
      <c r="H169" s="8">
        <f t="shared" ref="H169:AA169" si="105">H11+H19+H27+H35+H43+H51+H59+H67+H75+H83+H91+H98+H106+H114+H122+H130+H138+H146+H154+H162</f>
        <v>61027</v>
      </c>
      <c r="I169" s="8">
        <f t="shared" si="105"/>
        <v>11236</v>
      </c>
      <c r="J169" s="8">
        <f t="shared" si="105"/>
        <v>1260</v>
      </c>
      <c r="K169" s="8">
        <f t="shared" si="105"/>
        <v>2</v>
      </c>
      <c r="L169" s="20">
        <f t="shared" si="105"/>
        <v>295733</v>
      </c>
      <c r="M169" s="8">
        <f t="shared" si="105"/>
        <v>189038</v>
      </c>
      <c r="N169" s="8">
        <f t="shared" si="105"/>
        <v>85690</v>
      </c>
      <c r="O169" s="8">
        <f t="shared" si="105"/>
        <v>21005</v>
      </c>
      <c r="P169" s="8">
        <f t="shared" si="105"/>
        <v>180835.33333333331</v>
      </c>
      <c r="Q169" s="8">
        <f t="shared" si="105"/>
        <v>90061</v>
      </c>
      <c r="R169" s="8">
        <f t="shared" si="105"/>
        <v>24836.666666666664</v>
      </c>
      <c r="S169" s="8">
        <f t="shared" si="105"/>
        <v>188225</v>
      </c>
      <c r="T169" s="8">
        <f t="shared" si="105"/>
        <v>86227.17</v>
      </c>
      <c r="U169" s="8">
        <v>21281</v>
      </c>
      <c r="V169" s="8">
        <f t="shared" si="105"/>
        <v>185599</v>
      </c>
      <c r="W169" s="8">
        <f t="shared" si="105"/>
        <v>88755.8</v>
      </c>
      <c r="X169" s="8">
        <f t="shared" si="105"/>
        <v>21378.2</v>
      </c>
      <c r="Y169" s="8">
        <f t="shared" si="105"/>
        <v>187063.67</v>
      </c>
      <c r="Z169" s="8">
        <f t="shared" si="105"/>
        <v>86724.959999999992</v>
      </c>
      <c r="AA169" s="8">
        <f t="shared" si="105"/>
        <v>21944.370000000003</v>
      </c>
      <c r="AB169" s="25">
        <f t="shared" si="97"/>
        <v>186152.20066666667</v>
      </c>
      <c r="AC169" s="26">
        <f t="shared" si="98"/>
        <v>62.946036007705146</v>
      </c>
      <c r="AD169" s="25">
        <f t="shared" si="99"/>
        <v>87491.785999999993</v>
      </c>
      <c r="AE169" s="26">
        <f t="shared" si="100"/>
        <v>29.584722029668651</v>
      </c>
      <c r="AF169" s="25">
        <f t="shared" si="101"/>
        <v>22089.047333333332</v>
      </c>
      <c r="AG169" s="26">
        <f t="shared" si="102"/>
        <v>7.4692534594831601</v>
      </c>
      <c r="AH169" s="17">
        <f t="shared" si="103"/>
        <v>273643.98666666669</v>
      </c>
      <c r="AI169" s="18">
        <f t="shared" si="95"/>
        <v>92.530758037373801</v>
      </c>
      <c r="AJ169" s="8"/>
      <c r="AK169" s="5"/>
      <c r="AL169" s="5"/>
    </row>
    <row r="170" spans="1:38" ht="18.75" x14ac:dyDescent="0.3">
      <c r="A170" s="10"/>
      <c r="B170" s="10" t="s">
        <v>33</v>
      </c>
      <c r="C170" s="7"/>
      <c r="D170" s="7"/>
      <c r="E170" s="7"/>
      <c r="F170" s="8">
        <f>F12+F20+F28+F36+F44+F52+F60+F68+F76+F84+F92+F99+F107+F115+F123+F131+F139+F147+F155+F163</f>
        <v>48719</v>
      </c>
      <c r="G170" s="8">
        <f t="shared" ref="G170:K170" si="106">G12+G20+G28+G36+G44+G52+G60+G68+G76+G84+G92+G99+G107+G115+G123+G131+G139+G147+G155+G163</f>
        <v>17298</v>
      </c>
      <c r="H170" s="8">
        <f t="shared" si="106"/>
        <v>54623</v>
      </c>
      <c r="I170" s="8">
        <f t="shared" si="106"/>
        <v>10733</v>
      </c>
      <c r="J170" s="8">
        <f t="shared" si="106"/>
        <v>1143</v>
      </c>
      <c r="K170" s="8">
        <f t="shared" si="106"/>
        <v>0</v>
      </c>
      <c r="L170" s="20">
        <f>L12+L20+L28+L36+L44+L52+L60+L68+L76+L84+L92+L99+L107+L115+L123+L131+L147+L155+L163+L139</f>
        <v>200556</v>
      </c>
      <c r="M170" s="8">
        <f t="shared" ref="M170:AA170" si="107">M12+M20+M28+M36+M44+M52+M60+M68+M76+M84+M92+M99+M107+M115+M123+M131+M147+M155+M163+M139</f>
        <v>132704.63</v>
      </c>
      <c r="N170" s="8">
        <f t="shared" si="107"/>
        <v>56691.5</v>
      </c>
      <c r="O170" s="8">
        <f t="shared" si="107"/>
        <v>11159.970000000001</v>
      </c>
      <c r="P170" s="8">
        <f t="shared" si="107"/>
        <v>126778</v>
      </c>
      <c r="Q170" s="8">
        <f t="shared" si="107"/>
        <v>59886</v>
      </c>
      <c r="R170" s="8">
        <v>14148</v>
      </c>
      <c r="S170" s="8">
        <f t="shared" si="107"/>
        <v>129119.83</v>
      </c>
      <c r="T170" s="8">
        <f t="shared" si="107"/>
        <v>60413.57</v>
      </c>
      <c r="U170" s="8">
        <f t="shared" si="107"/>
        <v>11022.6</v>
      </c>
      <c r="V170" s="8">
        <f t="shared" si="107"/>
        <v>127039</v>
      </c>
      <c r="W170" s="8">
        <f t="shared" si="107"/>
        <v>61014.6</v>
      </c>
      <c r="X170" s="8">
        <v>12584</v>
      </c>
      <c r="Y170" s="8">
        <f t="shared" si="107"/>
        <v>128997.59</v>
      </c>
      <c r="Z170" s="8">
        <f t="shared" si="107"/>
        <v>59390.03</v>
      </c>
      <c r="AA170" s="8">
        <f t="shared" si="107"/>
        <v>12168.39</v>
      </c>
      <c r="AB170" s="25">
        <f t="shared" si="97"/>
        <v>128927.81000000001</v>
      </c>
      <c r="AC170" s="26">
        <f t="shared" si="98"/>
        <v>64.285192165779137</v>
      </c>
      <c r="AD170" s="25">
        <f t="shared" si="99"/>
        <v>59479.14</v>
      </c>
      <c r="AE170" s="26">
        <f t="shared" si="100"/>
        <v>29.65712319751092</v>
      </c>
      <c r="AF170" s="25">
        <f t="shared" si="101"/>
        <v>12216.592000000001</v>
      </c>
      <c r="AG170" s="26">
        <f t="shared" si="102"/>
        <v>6.0913620136021853</v>
      </c>
      <c r="AH170" s="17">
        <f t="shared" si="103"/>
        <v>188406.95</v>
      </c>
      <c r="AI170" s="18">
        <f t="shared" si="95"/>
        <v>93.942315363290049</v>
      </c>
      <c r="AJ170" s="8"/>
      <c r="AK170" s="5"/>
      <c r="AL170" s="5"/>
    </row>
    <row r="171" spans="1:38" ht="18.75" x14ac:dyDescent="0.3">
      <c r="A171" s="10"/>
      <c r="B171" s="6" t="s">
        <v>34</v>
      </c>
      <c r="C171" s="7"/>
      <c r="D171" s="7"/>
      <c r="E171" s="7"/>
      <c r="F171" s="8">
        <f>F13+F21+F29+F37+F45+F53+F61+F69+F77+F85+F100+F108+F116+F124+F132+F140+F148+F156+F164+F170</f>
        <v>62717</v>
      </c>
      <c r="G171" s="8">
        <f t="shared" ref="G171:K171" si="108">G13+G21+G29+G37+G45+G53+G61+G69+G77+G85+G100+G108+G116+G124+G132+G140+G148+G156+G164+G170</f>
        <v>40496</v>
      </c>
      <c r="H171" s="8">
        <f t="shared" si="108"/>
        <v>88531</v>
      </c>
      <c r="I171" s="8">
        <f t="shared" si="108"/>
        <v>13330</v>
      </c>
      <c r="J171" s="8">
        <f t="shared" si="108"/>
        <v>2756</v>
      </c>
      <c r="K171" s="8">
        <f t="shared" si="108"/>
        <v>442</v>
      </c>
      <c r="L171" s="20">
        <f>L13+L21+L29+L37+L45+L53+L61+L69+L77+L85+L100+L108+L116+L124+L132+L140+L148+L156+L164</f>
        <v>158080</v>
      </c>
      <c r="M171" s="8">
        <f t="shared" ref="M171:AA171" si="109">M13+M21+M29+M37+M45+M53+M61+M69+M77+M85+M100+M108+M116+M124+M132+M140+M148+M156+M164</f>
        <v>107888</v>
      </c>
      <c r="N171" s="8">
        <f t="shared" si="109"/>
        <v>42169</v>
      </c>
      <c r="O171" s="8">
        <f t="shared" si="109"/>
        <v>8023</v>
      </c>
      <c r="P171" s="8">
        <f t="shared" si="109"/>
        <v>100513</v>
      </c>
      <c r="Q171" s="8">
        <f t="shared" si="109"/>
        <v>45776</v>
      </c>
      <c r="R171" s="8">
        <v>12020</v>
      </c>
      <c r="S171" s="8">
        <f t="shared" si="109"/>
        <v>102772</v>
      </c>
      <c r="T171" s="8">
        <f t="shared" si="109"/>
        <v>45125</v>
      </c>
      <c r="U171" s="8">
        <f t="shared" si="109"/>
        <v>10183</v>
      </c>
      <c r="V171" s="8">
        <f t="shared" si="109"/>
        <v>101964</v>
      </c>
      <c r="W171" s="8">
        <f t="shared" si="109"/>
        <v>44954</v>
      </c>
      <c r="X171" s="8">
        <f t="shared" si="109"/>
        <v>11162</v>
      </c>
      <c r="Y171" s="8">
        <f t="shared" si="109"/>
        <v>104959</v>
      </c>
      <c r="Z171" s="8">
        <f t="shared" si="109"/>
        <v>44663</v>
      </c>
      <c r="AA171" s="8">
        <f t="shared" si="109"/>
        <v>8458</v>
      </c>
      <c r="AB171" s="25">
        <f>(M171+P171+S171+V171+Y171)/5</f>
        <v>103619.2</v>
      </c>
      <c r="AC171" s="26">
        <f>AB171*100/L171</f>
        <v>65.548582995951421</v>
      </c>
      <c r="AD171" s="25">
        <f>(N171+Q171+T171+W171+Z171)/5</f>
        <v>44537.4</v>
      </c>
      <c r="AE171" s="26">
        <f>AD171*100/L171</f>
        <v>28.173962550607289</v>
      </c>
      <c r="AF171" s="25">
        <f>(O171+R171+U171+X171+AA171)/5</f>
        <v>9969.2000000000007</v>
      </c>
      <c r="AG171" s="26">
        <f t="shared" si="102"/>
        <v>6.3064271255060733</v>
      </c>
      <c r="AH171" s="17">
        <f>AB171+AD171</f>
        <v>148156.6</v>
      </c>
      <c r="AI171" s="18">
        <f t="shared" si="95"/>
        <v>93.722545546558706</v>
      </c>
      <c r="AJ171" s="8"/>
      <c r="AK171" s="5"/>
      <c r="AL171" s="5"/>
    </row>
    <row r="172" spans="1:38" x14ac:dyDescent="0.25"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H172" s="2"/>
      <c r="AI172" s="71"/>
    </row>
    <row r="174" spans="1:38" x14ac:dyDescent="0.25">
      <c r="P174" s="2"/>
      <c r="AB174" s="2"/>
    </row>
    <row r="175" spans="1:38" x14ac:dyDescent="0.25"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F175" s="2"/>
    </row>
    <row r="177" spans="20:20" x14ac:dyDescent="0.25">
      <c r="T177" s="2"/>
    </row>
  </sheetData>
  <mergeCells count="19">
    <mergeCell ref="C4:D4"/>
    <mergeCell ref="E4:E5"/>
    <mergeCell ref="F4:G4"/>
    <mergeCell ref="A2:AL2"/>
    <mergeCell ref="AL4:AL5"/>
    <mergeCell ref="L4:L5"/>
    <mergeCell ref="M4:O4"/>
    <mergeCell ref="P4:R4"/>
    <mergeCell ref="S4:U4"/>
    <mergeCell ref="V4:X4"/>
    <mergeCell ref="Y4:AA4"/>
    <mergeCell ref="AB4:AG4"/>
    <mergeCell ref="AH4:AH5"/>
    <mergeCell ref="AI4:AI5"/>
    <mergeCell ref="AJ4:AJ5"/>
    <mergeCell ref="AK4:AK5"/>
    <mergeCell ref="H4:K4"/>
    <mergeCell ref="A4:A5"/>
    <mergeCell ref="B4:B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025F0-6BD5-4943-A00F-1428724D81B3}">
  <dimension ref="B5:O140"/>
  <sheetViews>
    <sheetView topLeftCell="C112" workbookViewId="0">
      <selection activeCell="L119" sqref="L119:O122"/>
    </sheetView>
  </sheetViews>
  <sheetFormatPr defaultRowHeight="15" x14ac:dyDescent="0.25"/>
  <cols>
    <col min="2" max="2" width="13.5703125" customWidth="1"/>
    <col min="11" max="11" width="9.140625" customWidth="1"/>
  </cols>
  <sheetData>
    <row r="5" spans="2:3" ht="15.75" customHeight="1" x14ac:dyDescent="0.25"/>
    <row r="6" spans="2:3" ht="15.75" customHeight="1" x14ac:dyDescent="0.25">
      <c r="B6" s="68" t="s">
        <v>60</v>
      </c>
      <c r="C6" s="70">
        <v>0</v>
      </c>
    </row>
    <row r="7" spans="2:3" ht="16.5" customHeight="1" x14ac:dyDescent="0.25">
      <c r="B7" s="68" t="s">
        <v>45</v>
      </c>
      <c r="C7" s="70">
        <v>70.756880733944953</v>
      </c>
    </row>
    <row r="8" spans="2:3" ht="15.75" customHeight="1" x14ac:dyDescent="0.25">
      <c r="B8" s="68" t="s">
        <v>41</v>
      </c>
      <c r="C8" s="70">
        <v>76.213592233009706</v>
      </c>
    </row>
    <row r="9" spans="2:3" ht="16.5" customHeight="1" x14ac:dyDescent="0.25">
      <c r="B9" s="68" t="s">
        <v>49</v>
      </c>
      <c r="C9" s="70">
        <v>77.35849056603773</v>
      </c>
    </row>
    <row r="10" spans="2:3" ht="15.75" customHeight="1" x14ac:dyDescent="0.25">
      <c r="B10" s="68" t="s">
        <v>42</v>
      </c>
      <c r="C10" s="70">
        <v>77.901785714285708</v>
      </c>
    </row>
    <row r="11" spans="2:3" ht="16.5" customHeight="1" x14ac:dyDescent="0.25">
      <c r="B11" s="68" t="s">
        <v>37</v>
      </c>
      <c r="C11" s="70">
        <v>79.22668688400303</v>
      </c>
    </row>
    <row r="12" spans="2:3" ht="15.75" x14ac:dyDescent="0.25">
      <c r="B12" s="68" t="s">
        <v>50</v>
      </c>
      <c r="C12" s="70">
        <v>81.493506493506487</v>
      </c>
    </row>
    <row r="13" spans="2:3" ht="15.75" x14ac:dyDescent="0.25">
      <c r="B13" s="68" t="s">
        <v>38</v>
      </c>
      <c r="C13" s="70">
        <v>82.142857142857139</v>
      </c>
    </row>
    <row r="14" spans="2:3" ht="15.75" x14ac:dyDescent="0.25">
      <c r="B14" s="68" t="s">
        <v>35</v>
      </c>
      <c r="C14" s="70">
        <v>84.17508417508418</v>
      </c>
    </row>
    <row r="15" spans="2:3" ht="15.75" x14ac:dyDescent="0.25">
      <c r="B15" s="68" t="s">
        <v>46</v>
      </c>
      <c r="C15" s="70">
        <v>84.818246614397722</v>
      </c>
    </row>
    <row r="16" spans="2:3" ht="15.75" x14ac:dyDescent="0.25">
      <c r="B16" s="68" t="s">
        <v>40</v>
      </c>
      <c r="C16" s="70">
        <v>87.250996015936252</v>
      </c>
    </row>
    <row r="17" spans="2:3" ht="15.75" x14ac:dyDescent="0.25">
      <c r="B17" s="68" t="s">
        <v>61</v>
      </c>
      <c r="C17" s="70">
        <v>87.577639751552795</v>
      </c>
    </row>
    <row r="18" spans="2:3" ht="15.75" x14ac:dyDescent="0.25">
      <c r="B18" s="68" t="s">
        <v>28</v>
      </c>
      <c r="C18" s="70">
        <v>88.942307692307693</v>
      </c>
    </row>
    <row r="19" spans="2:3" ht="15.75" x14ac:dyDescent="0.25">
      <c r="B19" s="68" t="s">
        <v>47</v>
      </c>
      <c r="C19" s="70">
        <v>90.957446808510639</v>
      </c>
    </row>
    <row r="20" spans="2:3" ht="15.75" x14ac:dyDescent="0.25">
      <c r="B20" s="68" t="s">
        <v>36</v>
      </c>
      <c r="C20" s="70">
        <v>91.389728096676734</v>
      </c>
    </row>
    <row r="21" spans="2:3" ht="15.75" x14ac:dyDescent="0.25">
      <c r="B21" s="68" t="s">
        <v>43</v>
      </c>
      <c r="C21" s="70">
        <v>92.455242966751925</v>
      </c>
    </row>
    <row r="22" spans="2:3" ht="15.75" x14ac:dyDescent="0.25">
      <c r="B22" s="68" t="s">
        <v>44</v>
      </c>
      <c r="C22" s="70">
        <v>93.190921228304404</v>
      </c>
    </row>
    <row r="23" spans="2:3" ht="15.75" x14ac:dyDescent="0.25">
      <c r="B23" s="68" t="s">
        <v>48</v>
      </c>
      <c r="C23" s="70">
        <v>93.333333333333329</v>
      </c>
    </row>
    <row r="24" spans="2:3" ht="15.75" x14ac:dyDescent="0.25">
      <c r="B24" s="68" t="s">
        <v>59</v>
      </c>
      <c r="C24" s="70">
        <v>94.4</v>
      </c>
    </row>
    <row r="25" spans="2:3" ht="15.75" x14ac:dyDescent="0.25">
      <c r="B25" s="68" t="s">
        <v>39</v>
      </c>
      <c r="C25" s="70">
        <v>95.059076262083778</v>
      </c>
    </row>
    <row r="28" spans="2:3" x14ac:dyDescent="0.25">
      <c r="B28" t="s">
        <v>45</v>
      </c>
      <c r="C28" s="69">
        <v>84.153923710300788</v>
      </c>
    </row>
    <row r="29" spans="2:3" x14ac:dyDescent="0.25">
      <c r="B29" t="s">
        <v>38</v>
      </c>
      <c r="C29" s="69">
        <v>84.177312605818074</v>
      </c>
    </row>
    <row r="30" spans="2:3" x14ac:dyDescent="0.25">
      <c r="B30" t="s">
        <v>49</v>
      </c>
      <c r="C30" s="69">
        <v>84.566389024987757</v>
      </c>
    </row>
    <row r="31" spans="2:3" x14ac:dyDescent="0.25">
      <c r="B31" t="s">
        <v>41</v>
      </c>
      <c r="C31" s="69">
        <v>85.623636724172115</v>
      </c>
    </row>
    <row r="32" spans="2:3" x14ac:dyDescent="0.25">
      <c r="B32" t="s">
        <v>50</v>
      </c>
      <c r="C32" s="69">
        <v>86.200107392160376</v>
      </c>
    </row>
    <row r="33" spans="2:3" x14ac:dyDescent="0.25">
      <c r="B33" t="s">
        <v>60</v>
      </c>
      <c r="C33" s="69">
        <v>86.972947446535784</v>
      </c>
    </row>
    <row r="34" spans="2:3" x14ac:dyDescent="0.25">
      <c r="B34" t="s">
        <v>48</v>
      </c>
      <c r="C34" s="69">
        <v>87.828067742893936</v>
      </c>
    </row>
    <row r="35" spans="2:3" x14ac:dyDescent="0.25">
      <c r="B35" t="s">
        <v>42</v>
      </c>
      <c r="C35" s="69">
        <v>88.349097162510745</v>
      </c>
    </row>
    <row r="36" spans="2:3" x14ac:dyDescent="0.25">
      <c r="B36" t="s">
        <v>35</v>
      </c>
      <c r="C36" s="69">
        <v>88.412351840299436</v>
      </c>
    </row>
    <row r="37" spans="2:3" x14ac:dyDescent="0.25">
      <c r="B37" t="s">
        <v>28</v>
      </c>
      <c r="C37" s="69">
        <v>90.13810542695974</v>
      </c>
    </row>
    <row r="38" spans="2:3" x14ac:dyDescent="0.25">
      <c r="B38" t="s">
        <v>37</v>
      </c>
      <c r="C38" s="69">
        <v>90.045051591338463</v>
      </c>
    </row>
    <row r="39" spans="2:3" x14ac:dyDescent="0.25">
      <c r="B39" t="s">
        <v>40</v>
      </c>
      <c r="C39" s="69">
        <v>90.446324387397894</v>
      </c>
    </row>
    <row r="40" spans="2:3" x14ac:dyDescent="0.25">
      <c r="B40" t="s">
        <v>61</v>
      </c>
      <c r="C40" s="69">
        <v>90.510667796349068</v>
      </c>
    </row>
    <row r="41" spans="2:3" x14ac:dyDescent="0.25">
      <c r="B41" t="s">
        <v>46</v>
      </c>
      <c r="C41" s="69">
        <v>91.558143097901024</v>
      </c>
    </row>
    <row r="42" spans="2:3" x14ac:dyDescent="0.25">
      <c r="B42" t="s">
        <v>47</v>
      </c>
      <c r="C42" s="69">
        <v>92.756183745583044</v>
      </c>
    </row>
    <row r="43" spans="2:3" x14ac:dyDescent="0.25">
      <c r="B43" t="s">
        <v>43</v>
      </c>
      <c r="C43" s="69">
        <v>93.758865248226954</v>
      </c>
    </row>
    <row r="44" spans="2:3" x14ac:dyDescent="0.25">
      <c r="B44" t="s">
        <v>44</v>
      </c>
      <c r="C44" s="69">
        <v>94.583008573655491</v>
      </c>
    </row>
    <row r="45" spans="2:3" x14ac:dyDescent="0.25">
      <c r="B45" t="s">
        <v>36</v>
      </c>
      <c r="C45" s="69">
        <v>95.1542470770531</v>
      </c>
    </row>
    <row r="46" spans="2:3" x14ac:dyDescent="0.25">
      <c r="B46" t="s">
        <v>59</v>
      </c>
      <c r="C46" s="69">
        <v>95.311337137186797</v>
      </c>
    </row>
    <row r="47" spans="2:3" x14ac:dyDescent="0.25">
      <c r="B47" t="s">
        <v>39</v>
      </c>
      <c r="C47" s="69">
        <v>98.916576381365118</v>
      </c>
    </row>
    <row r="51" spans="2:3" ht="15.75" x14ac:dyDescent="0.25">
      <c r="B51" s="68" t="s">
        <v>45</v>
      </c>
      <c r="C51" s="69">
        <v>85.174871909111161</v>
      </c>
    </row>
    <row r="52" spans="2:3" ht="15.75" x14ac:dyDescent="0.25">
      <c r="B52" s="68" t="s">
        <v>38</v>
      </c>
      <c r="C52" s="69">
        <v>85.693228127980575</v>
      </c>
    </row>
    <row r="53" spans="2:3" ht="15.75" x14ac:dyDescent="0.25">
      <c r="B53" s="68" t="s">
        <v>48</v>
      </c>
      <c r="C53" s="69">
        <v>87.645821027761372</v>
      </c>
    </row>
    <row r="54" spans="2:3" ht="15.75" x14ac:dyDescent="0.25">
      <c r="B54" s="68" t="s">
        <v>60</v>
      </c>
      <c r="C54" s="69">
        <v>88.220347596300442</v>
      </c>
    </row>
    <row r="55" spans="2:3" ht="15.75" x14ac:dyDescent="0.25">
      <c r="B55" s="68" t="s">
        <v>50</v>
      </c>
      <c r="C55" s="69">
        <v>89.164932362122784</v>
      </c>
    </row>
    <row r="56" spans="2:3" ht="15.75" x14ac:dyDescent="0.25">
      <c r="B56" s="68" t="s">
        <v>41</v>
      </c>
      <c r="C56" s="69">
        <v>89.442893232282941</v>
      </c>
    </row>
    <row r="57" spans="2:3" ht="15.75" x14ac:dyDescent="0.25">
      <c r="B57" s="68" t="s">
        <v>40</v>
      </c>
      <c r="C57" s="69">
        <v>89.720708118276974</v>
      </c>
    </row>
    <row r="58" spans="2:3" ht="15.75" x14ac:dyDescent="0.25">
      <c r="B58" s="68" t="s">
        <v>49</v>
      </c>
      <c r="C58" s="69">
        <v>90.330788804071247</v>
      </c>
    </row>
    <row r="59" spans="2:3" ht="15.75" x14ac:dyDescent="0.25">
      <c r="B59" s="68" t="s">
        <v>42</v>
      </c>
      <c r="C59" s="69">
        <v>90.944759938048534</v>
      </c>
    </row>
    <row r="60" spans="2:3" ht="15.75" x14ac:dyDescent="0.25">
      <c r="B60" s="68" t="s">
        <v>35</v>
      </c>
      <c r="C60" s="69">
        <v>91.468544257498166</v>
      </c>
    </row>
    <row r="61" spans="2:3" ht="15.75" x14ac:dyDescent="0.25">
      <c r="B61" s="68" t="s">
        <v>61</v>
      </c>
      <c r="C61" s="69">
        <v>91.650667291032548</v>
      </c>
    </row>
    <row r="62" spans="2:3" ht="15.75" x14ac:dyDescent="0.25">
      <c r="B62" s="68" t="s">
        <v>28</v>
      </c>
      <c r="C62" s="69">
        <v>93.27751486470089</v>
      </c>
    </row>
    <row r="63" spans="2:3" ht="15.75" x14ac:dyDescent="0.25">
      <c r="B63" s="68" t="s">
        <v>59</v>
      </c>
      <c r="C63" s="69">
        <v>92.617912694430501</v>
      </c>
    </row>
    <row r="64" spans="2:3" ht="15.75" x14ac:dyDescent="0.25">
      <c r="B64" s="68" t="s">
        <v>46</v>
      </c>
      <c r="C64" s="69">
        <v>92.885555176724623</v>
      </c>
    </row>
    <row r="65" spans="2:3" ht="15.75" x14ac:dyDescent="0.25">
      <c r="B65" s="68" t="s">
        <v>37</v>
      </c>
      <c r="C65" s="69">
        <v>94.214617758506193</v>
      </c>
    </row>
    <row r="66" spans="2:3" ht="15.75" x14ac:dyDescent="0.25">
      <c r="B66" s="68" t="s">
        <v>47</v>
      </c>
      <c r="C66" s="69">
        <v>94.633951725513668</v>
      </c>
    </row>
    <row r="67" spans="2:3" ht="15.75" x14ac:dyDescent="0.25">
      <c r="B67" s="68" t="s">
        <v>43</v>
      </c>
      <c r="C67" s="69">
        <v>94.788926468746084</v>
      </c>
    </row>
    <row r="68" spans="2:3" ht="15.75" x14ac:dyDescent="0.25">
      <c r="B68" s="68" t="s">
        <v>36</v>
      </c>
      <c r="C68" s="69">
        <v>97.435897435897431</v>
      </c>
    </row>
    <row r="69" spans="2:3" ht="15.75" x14ac:dyDescent="0.25">
      <c r="B69" s="68" t="s">
        <v>44</v>
      </c>
      <c r="C69" s="69">
        <v>98.123465450719053</v>
      </c>
    </row>
    <row r="70" spans="2:3" ht="15.75" x14ac:dyDescent="0.25">
      <c r="B70" s="68" t="s">
        <v>39</v>
      </c>
      <c r="C70" s="69">
        <v>98.821653229378938</v>
      </c>
    </row>
    <row r="74" spans="2:3" ht="15.75" x14ac:dyDescent="0.25">
      <c r="B74" s="68" t="s">
        <v>38</v>
      </c>
      <c r="C74" s="69">
        <v>83.058494088363403</v>
      </c>
    </row>
    <row r="75" spans="2:3" ht="15.75" x14ac:dyDescent="0.25">
      <c r="B75" s="68" t="s">
        <v>45</v>
      </c>
      <c r="C75" s="69">
        <v>84.783969943644337</v>
      </c>
    </row>
    <row r="76" spans="2:3" ht="15.75" x14ac:dyDescent="0.25">
      <c r="B76" s="68" t="s">
        <v>50</v>
      </c>
      <c r="C76" s="69">
        <v>89.273120236605621</v>
      </c>
    </row>
    <row r="77" spans="2:3" ht="15.75" x14ac:dyDescent="0.25">
      <c r="B77" s="68" t="s">
        <v>60</v>
      </c>
      <c r="C77" s="69">
        <v>89.382027750806529</v>
      </c>
    </row>
    <row r="78" spans="2:3" ht="15.75" x14ac:dyDescent="0.25">
      <c r="B78" s="68" t="s">
        <v>40</v>
      </c>
      <c r="C78" s="69">
        <v>90.547831500311261</v>
      </c>
    </row>
    <row r="79" spans="2:3" ht="15.75" x14ac:dyDescent="0.25">
      <c r="B79" s="68" t="s">
        <v>48</v>
      </c>
      <c r="C79" s="69">
        <v>91.115711880602447</v>
      </c>
    </row>
    <row r="80" spans="2:3" ht="15.75" x14ac:dyDescent="0.25">
      <c r="B80" s="68" t="s">
        <v>42</v>
      </c>
      <c r="C80" s="69">
        <v>91.907162726008352</v>
      </c>
    </row>
    <row r="81" spans="2:3" ht="15.75" x14ac:dyDescent="0.25">
      <c r="B81" s="68" t="s">
        <v>41</v>
      </c>
      <c r="C81" s="69">
        <v>91.932175577738278</v>
      </c>
    </row>
    <row r="82" spans="2:3" ht="15.75" x14ac:dyDescent="0.25">
      <c r="B82" s="68" t="s">
        <v>49</v>
      </c>
      <c r="C82" s="69">
        <v>92.304900181488208</v>
      </c>
    </row>
    <row r="83" spans="2:3" ht="15.75" x14ac:dyDescent="0.25">
      <c r="B83" s="68" t="s">
        <v>61</v>
      </c>
      <c r="C83" s="69">
        <v>92.337899543378995</v>
      </c>
    </row>
    <row r="84" spans="2:3" ht="15.75" x14ac:dyDescent="0.25">
      <c r="B84" s="68" t="s">
        <v>59</v>
      </c>
      <c r="C84" s="69">
        <v>92.794366197183095</v>
      </c>
    </row>
    <row r="85" spans="2:3" ht="15.75" x14ac:dyDescent="0.25">
      <c r="B85" s="68" t="s">
        <v>46</v>
      </c>
      <c r="C85" s="69">
        <v>93.730986527596698</v>
      </c>
    </row>
    <row r="86" spans="2:3" ht="15.75" x14ac:dyDescent="0.25">
      <c r="B86" s="68" t="s">
        <v>35</v>
      </c>
      <c r="C86" s="69">
        <v>94.417177914110425</v>
      </c>
    </row>
    <row r="87" spans="2:3" ht="15.75" x14ac:dyDescent="0.25">
      <c r="B87" s="68" t="s">
        <v>28</v>
      </c>
      <c r="C87" s="69">
        <v>94.7851966873706</v>
      </c>
    </row>
    <row r="88" spans="2:3" ht="15.75" x14ac:dyDescent="0.25">
      <c r="B88" s="68" t="s">
        <v>37</v>
      </c>
      <c r="C88" s="69">
        <v>95.29029462738302</v>
      </c>
    </row>
    <row r="89" spans="2:3" ht="15.75" x14ac:dyDescent="0.25">
      <c r="B89" s="68" t="s">
        <v>43</v>
      </c>
      <c r="C89" s="69">
        <v>95.671675263512</v>
      </c>
    </row>
    <row r="90" spans="2:3" ht="15.75" x14ac:dyDescent="0.25">
      <c r="B90" s="68" t="s">
        <v>47</v>
      </c>
      <c r="C90" s="69">
        <v>97.050147492625371</v>
      </c>
    </row>
    <row r="91" spans="2:3" ht="15.75" x14ac:dyDescent="0.25">
      <c r="B91" s="68" t="s">
        <v>36</v>
      </c>
      <c r="C91" s="69">
        <v>98.267294363802804</v>
      </c>
    </row>
    <row r="92" spans="2:3" ht="15.75" x14ac:dyDescent="0.25">
      <c r="B92" s="68" t="s">
        <v>44</v>
      </c>
      <c r="C92" s="69">
        <v>98.301634386087358</v>
      </c>
    </row>
    <row r="93" spans="2:3" ht="15.75" x14ac:dyDescent="0.25">
      <c r="B93" s="68" t="s">
        <v>39</v>
      </c>
      <c r="C93" s="69">
        <v>98.922026590010773</v>
      </c>
    </row>
    <row r="98" spans="2:3" ht="15.75" x14ac:dyDescent="0.25">
      <c r="B98" s="68" t="s">
        <v>38</v>
      </c>
      <c r="C98" s="69">
        <v>89.585240476022818</v>
      </c>
    </row>
    <row r="99" spans="2:3" ht="15.75" x14ac:dyDescent="0.25">
      <c r="B99" s="68" t="s">
        <v>45</v>
      </c>
      <c r="C99" s="69">
        <v>90.881536819637134</v>
      </c>
    </row>
    <row r="100" spans="2:3" ht="15.75" x14ac:dyDescent="0.25">
      <c r="B100" s="68" t="s">
        <v>42</v>
      </c>
      <c r="C100" s="69">
        <v>91.650930671702184</v>
      </c>
    </row>
    <row r="101" spans="2:3" ht="15.75" x14ac:dyDescent="0.25">
      <c r="B101" s="68" t="s">
        <v>59</v>
      </c>
      <c r="C101" s="69">
        <v>91.723158666178094</v>
      </c>
    </row>
    <row r="102" spans="2:3" ht="15.75" x14ac:dyDescent="0.25">
      <c r="B102" s="68" t="s">
        <v>50</v>
      </c>
      <c r="C102" s="69">
        <v>91.930625285257875</v>
      </c>
    </row>
    <row r="103" spans="2:3" ht="15.75" x14ac:dyDescent="0.25">
      <c r="B103" s="68" t="s">
        <v>40</v>
      </c>
      <c r="C103" s="69">
        <v>92.200931662104409</v>
      </c>
    </row>
    <row r="104" spans="2:3" ht="15.75" x14ac:dyDescent="0.25">
      <c r="B104" s="68" t="s">
        <v>48</v>
      </c>
      <c r="C104" s="69">
        <v>92.323154090137933</v>
      </c>
    </row>
    <row r="105" spans="2:3" ht="15.75" x14ac:dyDescent="0.25">
      <c r="B105" s="68" t="s">
        <v>41</v>
      </c>
      <c r="C105" s="69">
        <v>93.300939939461529</v>
      </c>
    </row>
    <row r="106" spans="2:3" ht="15.75" x14ac:dyDescent="0.25">
      <c r="B106" s="68" t="s">
        <v>61</v>
      </c>
      <c r="C106" s="69">
        <v>93.375992939099731</v>
      </c>
    </row>
    <row r="107" spans="2:3" ht="15.75" x14ac:dyDescent="0.25">
      <c r="B107" s="68" t="s">
        <v>60</v>
      </c>
      <c r="C107" s="69">
        <v>93.555098766670014</v>
      </c>
    </row>
    <row r="108" spans="2:3" ht="15.75" x14ac:dyDescent="0.25">
      <c r="B108" s="68" t="s">
        <v>49</v>
      </c>
      <c r="C108" s="69">
        <v>93.66102605425732</v>
      </c>
    </row>
    <row r="109" spans="2:3" ht="15.75" x14ac:dyDescent="0.25">
      <c r="B109" s="68" t="s">
        <v>46</v>
      </c>
      <c r="C109" s="69">
        <v>93.669093851132686</v>
      </c>
    </row>
    <row r="110" spans="2:3" ht="15.75" x14ac:dyDescent="0.25">
      <c r="B110" s="68" t="s">
        <v>37</v>
      </c>
      <c r="C110" s="69">
        <v>94.924398854326256</v>
      </c>
    </row>
    <row r="111" spans="2:3" ht="15.75" x14ac:dyDescent="0.25">
      <c r="B111" s="68" t="s">
        <v>35</v>
      </c>
      <c r="C111" s="69">
        <v>95.844316948364082</v>
      </c>
    </row>
    <row r="112" spans="2:3" ht="15.75" x14ac:dyDescent="0.25">
      <c r="B112" s="68" t="s">
        <v>28</v>
      </c>
      <c r="C112" s="69">
        <v>96.813968139681393</v>
      </c>
    </row>
    <row r="113" spans="2:15" ht="15.75" x14ac:dyDescent="0.25">
      <c r="B113" s="68" t="s">
        <v>43</v>
      </c>
      <c r="C113" s="69">
        <v>96.524432209222297</v>
      </c>
    </row>
    <row r="114" spans="2:15" ht="15.75" x14ac:dyDescent="0.25">
      <c r="B114" s="68" t="s">
        <v>44</v>
      </c>
      <c r="C114" s="69">
        <v>98.324198988195619</v>
      </c>
    </row>
    <row r="115" spans="2:15" ht="15.75" x14ac:dyDescent="0.25">
      <c r="B115" s="68" t="s">
        <v>36</v>
      </c>
      <c r="C115" s="69">
        <v>98.49472287905877</v>
      </c>
    </row>
    <row r="116" spans="2:15" ht="15.75" x14ac:dyDescent="0.25">
      <c r="B116" s="68" t="s">
        <v>39</v>
      </c>
      <c r="C116" s="69">
        <v>98.587012226370888</v>
      </c>
    </row>
    <row r="117" spans="2:15" ht="15.75" x14ac:dyDescent="0.25">
      <c r="B117" s="68" t="s">
        <v>47</v>
      </c>
      <c r="C117" s="69">
        <v>98.857232310582347</v>
      </c>
    </row>
    <row r="119" spans="2:15" x14ac:dyDescent="0.25">
      <c r="M119" t="s">
        <v>64</v>
      </c>
      <c r="N119" t="s">
        <v>57</v>
      </c>
      <c r="O119" t="s">
        <v>65</v>
      </c>
    </row>
    <row r="120" spans="2:15" x14ac:dyDescent="0.25">
      <c r="L120" t="s">
        <v>55</v>
      </c>
      <c r="M120">
        <v>77.5</v>
      </c>
      <c r="N120">
        <v>85.1</v>
      </c>
      <c r="O120">
        <v>88</v>
      </c>
    </row>
    <row r="121" spans="2:15" x14ac:dyDescent="0.25">
      <c r="B121" t="s">
        <v>38</v>
      </c>
      <c r="C121" s="69">
        <v>86.000568194235015</v>
      </c>
      <c r="L121" t="s">
        <v>56</v>
      </c>
      <c r="M121">
        <v>79</v>
      </c>
      <c r="N121">
        <v>88.8</v>
      </c>
      <c r="O121">
        <v>93.9</v>
      </c>
    </row>
    <row r="122" spans="2:15" x14ac:dyDescent="0.25">
      <c r="B122" t="s">
        <v>45</v>
      </c>
      <c r="C122" s="69">
        <v>87.545275465463561</v>
      </c>
      <c r="L122" t="s">
        <v>58</v>
      </c>
      <c r="M122">
        <v>79.2</v>
      </c>
      <c r="N122">
        <v>87.2</v>
      </c>
      <c r="O122">
        <v>92.1</v>
      </c>
    </row>
    <row r="123" spans="2:15" x14ac:dyDescent="0.25">
      <c r="B123" t="s">
        <v>50</v>
      </c>
      <c r="C123" s="69">
        <v>89.388717042274266</v>
      </c>
    </row>
    <row r="124" spans="2:15" x14ac:dyDescent="0.25">
      <c r="B124" t="s">
        <v>48</v>
      </c>
      <c r="C124" s="69">
        <v>90.021267102053116</v>
      </c>
    </row>
    <row r="125" spans="2:15" x14ac:dyDescent="0.25">
      <c r="B125" t="s">
        <v>60</v>
      </c>
      <c r="C125" s="69">
        <v>90.212553482726264</v>
      </c>
    </row>
    <row r="126" spans="2:15" x14ac:dyDescent="0.25">
      <c r="B126" t="s">
        <v>40</v>
      </c>
      <c r="C126" s="69">
        <v>90.737434038697302</v>
      </c>
    </row>
    <row r="127" spans="2:15" x14ac:dyDescent="0.25">
      <c r="B127" t="s">
        <v>49</v>
      </c>
      <c r="C127" s="69">
        <v>90.806323412523184</v>
      </c>
    </row>
    <row r="128" spans="2:15" x14ac:dyDescent="0.25">
      <c r="B128" t="s">
        <v>41</v>
      </c>
      <c r="C128" s="69">
        <v>90.811042681619028</v>
      </c>
    </row>
    <row r="129" spans="2:3" x14ac:dyDescent="0.25">
      <c r="B129" t="s">
        <v>42</v>
      </c>
      <c r="C129" s="69">
        <v>91.032906097234715</v>
      </c>
    </row>
    <row r="130" spans="2:3" x14ac:dyDescent="0.25">
      <c r="B130" t="s">
        <v>61</v>
      </c>
      <c r="C130" s="69">
        <v>92.10318306713674</v>
      </c>
    </row>
    <row r="131" spans="2:3" x14ac:dyDescent="0.25">
      <c r="B131" t="s">
        <v>59</v>
      </c>
      <c r="C131" s="69">
        <v>92.704785522577808</v>
      </c>
    </row>
    <row r="132" spans="2:3" x14ac:dyDescent="0.25">
      <c r="B132" t="s">
        <v>46</v>
      </c>
      <c r="C132" s="69">
        <v>92.76122944641412</v>
      </c>
    </row>
    <row r="133" spans="2:3" x14ac:dyDescent="0.25">
      <c r="B133" t="s">
        <v>35</v>
      </c>
      <c r="C133" s="69">
        <v>93.034319526627215</v>
      </c>
    </row>
    <row r="134" spans="2:3" x14ac:dyDescent="0.25">
      <c r="B134" t="s">
        <v>28</v>
      </c>
      <c r="C134" s="69">
        <v>94.288690749762537</v>
      </c>
    </row>
    <row r="135" spans="2:3" x14ac:dyDescent="0.25">
      <c r="B135" t="s">
        <v>37</v>
      </c>
      <c r="C135" s="69">
        <v>93.883948563751517</v>
      </c>
    </row>
    <row r="136" spans="2:3" x14ac:dyDescent="0.25">
      <c r="B136" t="s">
        <v>43</v>
      </c>
      <c r="C136" s="69">
        <v>95.302527444472815</v>
      </c>
    </row>
    <row r="137" spans="2:3" x14ac:dyDescent="0.25">
      <c r="B137" t="s">
        <v>47</v>
      </c>
      <c r="C137" s="69">
        <v>96.313205694649</v>
      </c>
    </row>
    <row r="138" spans="2:3" x14ac:dyDescent="0.25">
      <c r="B138" t="s">
        <v>44</v>
      </c>
      <c r="C138" s="69">
        <v>97.626067312478469</v>
      </c>
    </row>
    <row r="139" spans="2:3" x14ac:dyDescent="0.25">
      <c r="B139" t="s">
        <v>36</v>
      </c>
      <c r="C139" s="69">
        <v>97.630509869892805</v>
      </c>
    </row>
    <row r="140" spans="2:3" x14ac:dyDescent="0.25">
      <c r="B140" t="s">
        <v>39</v>
      </c>
      <c r="C140" s="69">
        <v>98.70261122993395</v>
      </c>
    </row>
  </sheetData>
  <autoFilter ref="B120:C140" xr:uid="{825025F0-6BD5-4943-A00F-1428724D81B3}">
    <sortState xmlns:xlrd2="http://schemas.microsoft.com/office/spreadsheetml/2017/richdata2" ref="B121:C140">
      <sortCondition ref="C120:C140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Лист1</vt:lpstr>
      <vt:lpstr>Лист1!_Hlk199924517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2025-07-28T07:08:55Z</dcterms:modified>
</cp:coreProperties>
</file>